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activeTab="1"/>
  </bookViews>
  <sheets>
    <sheet name="описание" sheetId="2" r:id="rId1"/>
    <sheet name="шкала самооценки" sheetId="1" r:id="rId2"/>
    <sheet name="Результаты по группам" sheetId="3" r:id="rId3"/>
    <sheet name="Общий результат" sheetId="5" r:id="rId4"/>
    <sheet name="Диаграммы" sheetId="4" r:id="rId5"/>
  </sheets>
  <calcPr calcId="145621"/>
</workbook>
</file>

<file path=xl/calcChain.xml><?xml version="1.0" encoding="utf-8"?>
<calcChain xmlns="http://schemas.openxmlformats.org/spreadsheetml/2006/main">
  <c r="D10" i="5" l="1"/>
  <c r="D11" i="5" s="1"/>
  <c r="C10" i="5"/>
  <c r="C11" i="5" s="1"/>
  <c r="Y24" i="3"/>
  <c r="X24" i="3"/>
  <c r="Y23" i="3"/>
  <c r="X23" i="3"/>
  <c r="U24" i="3"/>
  <c r="U23" i="3"/>
  <c r="T24" i="3"/>
  <c r="T23" i="3"/>
  <c r="P26" i="3"/>
  <c r="P25" i="3"/>
  <c r="O26" i="3"/>
  <c r="O25" i="3"/>
  <c r="L27" i="3"/>
  <c r="K27" i="3"/>
  <c r="L26" i="3"/>
  <c r="K26" i="3"/>
  <c r="G24" i="3"/>
  <c r="F24" i="3"/>
  <c r="G23" i="3"/>
  <c r="F23" i="3"/>
  <c r="C23" i="3"/>
  <c r="C24" i="3" s="1"/>
  <c r="B23" i="3"/>
  <c r="B24" i="3" s="1"/>
  <c r="G26" i="1"/>
  <c r="G27" i="1"/>
  <c r="G5" i="1" l="1"/>
  <c r="G6" i="1"/>
  <c r="G7" i="1"/>
  <c r="G8" i="1"/>
  <c r="G9" i="1"/>
  <c r="G10" i="1"/>
  <c r="G11" i="1"/>
  <c r="G12" i="1"/>
  <c r="G13" i="1"/>
  <c r="G14" i="1"/>
  <c r="G15" i="1"/>
  <c r="G16" i="1"/>
  <c r="G17" i="1"/>
  <c r="G18" i="1"/>
  <c r="G19" i="1"/>
  <c r="G20" i="1"/>
  <c r="G21" i="1"/>
  <c r="G22" i="1"/>
  <c r="G23" i="1"/>
  <c r="G28" i="1"/>
  <c r="G29" i="1"/>
  <c r="G30" i="1"/>
  <c r="G31" i="1"/>
  <c r="G32" i="1"/>
  <c r="G33" i="1"/>
  <c r="G34" i="1"/>
  <c r="G35" i="1"/>
  <c r="G36" i="1"/>
  <c r="G37" i="1"/>
  <c r="G38" i="1"/>
  <c r="G39" i="1"/>
  <c r="G40" i="1"/>
  <c r="G41" i="1"/>
  <c r="G42" i="1"/>
  <c r="G43" i="1"/>
  <c r="G44" i="1"/>
  <c r="G45" i="1"/>
  <c r="G4" i="1"/>
  <c r="J12" i="1" l="1"/>
  <c r="J11" i="1"/>
  <c r="J17" i="1"/>
  <c r="J16" i="1"/>
  <c r="O17" i="1" l="1"/>
  <c r="P17" i="1"/>
  <c r="N13" i="1"/>
  <c r="N12" i="1"/>
</calcChain>
</file>

<file path=xl/sharedStrings.xml><?xml version="1.0" encoding="utf-8"?>
<sst xmlns="http://schemas.openxmlformats.org/spreadsheetml/2006/main" count="181" uniqueCount="129">
  <si>
    <t>я  спокоен</t>
  </si>
  <si>
    <t>нет это  не  так</t>
  </si>
  <si>
    <t>пожалуй так</t>
  </si>
  <si>
    <t>верно</t>
  </si>
  <si>
    <t>совершенно  верно</t>
  </si>
  <si>
    <t>вопросы</t>
  </si>
  <si>
    <t>№</t>
  </si>
  <si>
    <t>мне ничто не  угрожает</t>
  </si>
  <si>
    <t>я  чувствую себя  свободно</t>
  </si>
  <si>
    <t xml:space="preserve">я  расстроен </t>
  </si>
  <si>
    <t>меня волнуют возможные неудачи</t>
  </si>
  <si>
    <t>я  чувствую себя отдохнувшим</t>
  </si>
  <si>
    <t>я  встревожен</t>
  </si>
  <si>
    <t>я  уверен в  себе</t>
  </si>
  <si>
    <t>я  нервничаю</t>
  </si>
  <si>
    <t>я не  нахожу  в  себе  места</t>
  </si>
  <si>
    <t>я  взвинчен</t>
  </si>
  <si>
    <t>я доволен</t>
  </si>
  <si>
    <t>я  озабочен</t>
  </si>
  <si>
    <t>я  слишком  возбуждён и  мне  не  по себе</t>
  </si>
  <si>
    <t>мне радостно</t>
  </si>
  <si>
    <t>мне приятно</t>
  </si>
  <si>
    <t>я испытываю удовольствие</t>
  </si>
  <si>
    <t>я очень  быстро  устаю</t>
  </si>
  <si>
    <t>я  легко  могу  заплакать</t>
  </si>
  <si>
    <t xml:space="preserve">я хотел бы быть таким же счастливым, как другие </t>
  </si>
  <si>
    <t>нередко я проигрываю из-за того, что  недостаточно быстро принимаю решение</t>
  </si>
  <si>
    <t>обычно я чувствую себя  бодрым</t>
  </si>
  <si>
    <t>ожидаемые трудности обычно очень тревожат меня</t>
  </si>
  <si>
    <t>я слишком переживаю из-за пустяков</t>
  </si>
  <si>
    <t>я вполне счастлив</t>
  </si>
  <si>
    <t>мне  не хватает уверенности в себе</t>
  </si>
  <si>
    <t xml:space="preserve">обычно я чувствую себя  в безопасности </t>
  </si>
  <si>
    <t>я стараюсь избегать критических ситуаций и трудностей</t>
  </si>
  <si>
    <t>у меня бывает  хандра</t>
  </si>
  <si>
    <t>всякие пустяки отвлекают и волнуют меня</t>
  </si>
  <si>
    <t>я так сильно переживаю свои разочарования, что потом долго не могу о них забыть</t>
  </si>
  <si>
    <t>я уравновешенный человек</t>
  </si>
  <si>
    <t>меня охватывает сильное беспокойство, когда я думаю о своих делах и заботах</t>
  </si>
  <si>
    <t>Методика диагностики самооценки Спилберга - Ханина является надежным и информативным способом самооценки уровня тревожности в данный момент (реактивная тревожность как состояние) и личностной тревожности (как устойчивая характеристика человека).</t>
  </si>
  <si>
    <t>Личностная тревожность характеризует устойчивую склонность воспринимать большой круг ситуаций как угрожающие, реагировать на такие ситуации состоянием тревоги. Реактивная тревожность характеризуется напряжением, беспокойством, нервозностью. Очень высокая реактивная тревожность вызывает нарушения внимания, иногда нарушение тонкой координации. Очень высокая личностная тревожность прямо коррелирует с наличием невротического конфликта, с эмоциональными и невротическими срывами и психосоматическими заболеваниями.</t>
  </si>
  <si>
    <t>Но тревожность не является изначально негативной чертой. Определенный уровень тревожности - естественная и обязательная особенность активной личности.</t>
  </si>
  <si>
    <t>е1</t>
  </si>
  <si>
    <t>е2</t>
  </si>
  <si>
    <t>РТ</t>
  </si>
  <si>
    <t>низкая</t>
  </si>
  <si>
    <t>умерен.</t>
  </si>
  <si>
    <t>31-45</t>
  </si>
  <si>
    <t>до 30</t>
  </si>
  <si>
    <t>высокая</t>
  </si>
  <si>
    <t>46 и более</t>
  </si>
  <si>
    <t>лт</t>
  </si>
  <si>
    <t>ЛТ</t>
  </si>
  <si>
    <t>тревожность предпологает склонность к появлению</t>
  </si>
  <si>
    <t>состояния  тревоги у человека в ситуациях оценки компетентности</t>
  </si>
  <si>
    <t>В этом случае следует снизить субъективную значимость</t>
  </si>
  <si>
    <t xml:space="preserve">ситуации и задач и перенести акцент на осмысление </t>
  </si>
  <si>
    <t xml:space="preserve">деятельности  и формирование чувства уверенности </t>
  </si>
  <si>
    <t>в успехе.</t>
  </si>
  <si>
    <t>Низкая тревожность, наоборот, требует повышения</t>
  </si>
  <si>
    <t xml:space="preserve">внимания к мотивам деятельности и формирование </t>
  </si>
  <si>
    <t>чувства уверенности в успехе.</t>
  </si>
  <si>
    <t>теста является результатом активного вытеснения</t>
  </si>
  <si>
    <t>"лучшем свете"</t>
  </si>
  <si>
    <t>и психокоррекционной деятельности.</t>
  </si>
  <si>
    <t>Для оценки динамики состояния тревоги(например</t>
  </si>
  <si>
    <t>до занятий аутотренингом и после курса аутотренинга)</t>
  </si>
  <si>
    <t>можно использовать первую половину шкалы (выс-</t>
  </si>
  <si>
    <t>казывания № 1-20) и укороченный вариант шкалы,</t>
  </si>
  <si>
    <t>на заполнение которого уходит 10-15 сек.</t>
  </si>
  <si>
    <t>Шкала самооценки Ч.Д. Спилбергера, Ю.Л. Ханина</t>
  </si>
  <si>
    <t>я  нахожусь в напряжении</t>
  </si>
  <si>
    <t>я  не  чувствую  скованности,напряженности</t>
  </si>
  <si>
    <t>я спокоен, хладнокровен и собран</t>
  </si>
  <si>
    <t>я принимаю всё слишком близко к  сердцу</t>
  </si>
  <si>
    <t>я испытываю сожаление</t>
  </si>
  <si>
    <t>я испытываю  чувства внутреннего удовлетворения</t>
  </si>
  <si>
    <t>Прочти вопросы и постарайся откровенно ответить, поставив в ячейку соответствующий балл- от 1 до 4</t>
  </si>
  <si>
    <t>Спасибо! Результат и рекомендации  ты сможешь узнать у педагога-психолога</t>
  </si>
  <si>
    <t>РТ- реактивная тревожность</t>
  </si>
  <si>
    <t>ЛТ- личностная тревожность</t>
  </si>
  <si>
    <t>Ф.И., группа___________________</t>
  </si>
  <si>
    <t>Методика измерения тревожности и как личностного свойства, и как состояния разработана Ч.Д.Спилбергом, была адаптирована в русском переводе Ю.Л.Ханиным. Далее представлен опросник Спилберга-Ханина, с помощью которого определяются личностная и ситуационная тревожность.</t>
  </si>
  <si>
    <t xml:space="preserve">При интерпретации результат можно оценивать так: </t>
  </si>
  <si>
    <t>до 30- низкая тревожность</t>
  </si>
  <si>
    <t xml:space="preserve"> 31-35- умеренная тревожнасть </t>
  </si>
  <si>
    <t xml:space="preserve">46 и более- высокая тревожность </t>
  </si>
  <si>
    <t>Высокий уровень тревожности требует особого внимания</t>
  </si>
  <si>
    <t>но иногда очень низкая тревожность в показателях</t>
  </si>
  <si>
    <t>личностью высокой тревоги с целью показать себя в</t>
  </si>
  <si>
    <t xml:space="preserve">Шкалу можно успешно использовать в целях </t>
  </si>
  <si>
    <t xml:space="preserve">саморегуляции в целях руководства </t>
  </si>
  <si>
    <t>Сокращения:</t>
  </si>
  <si>
    <t>гр № 12</t>
  </si>
  <si>
    <t>ТВОЙ БАЛЛ</t>
  </si>
  <si>
    <t>результат</t>
  </si>
  <si>
    <t>Реактивная тревожность</t>
  </si>
  <si>
    <t>Личностная тревожность</t>
  </si>
  <si>
    <t>сырой балл</t>
  </si>
  <si>
    <t>общая сумма</t>
  </si>
  <si>
    <t>среднее орифметич.</t>
  </si>
  <si>
    <t>гр № 11</t>
  </si>
  <si>
    <t>гр № 10</t>
  </si>
  <si>
    <t>гр № 14</t>
  </si>
  <si>
    <t>гр № 16</t>
  </si>
  <si>
    <t>Всего протестировано</t>
  </si>
  <si>
    <t>гр № 18</t>
  </si>
  <si>
    <t>человек</t>
  </si>
  <si>
    <t>18 ч.</t>
  </si>
  <si>
    <t>16ч.</t>
  </si>
  <si>
    <t>21 ч.</t>
  </si>
  <si>
    <t>20 ч.</t>
  </si>
  <si>
    <t>ГРУППЫ, 1 курс</t>
  </si>
  <si>
    <t>группы</t>
  </si>
  <si>
    <t>среднее арифм. по выборке</t>
  </si>
  <si>
    <t>сумма по выборке</t>
  </si>
  <si>
    <t>Среднее арифметическое по выборке</t>
  </si>
  <si>
    <t>Среднее арифметическое  по группам</t>
  </si>
  <si>
    <t>10 гр</t>
  </si>
  <si>
    <t>11 гр</t>
  </si>
  <si>
    <t>12 гр</t>
  </si>
  <si>
    <t>14 гр</t>
  </si>
  <si>
    <t>16 гр</t>
  </si>
  <si>
    <t>18 гр</t>
  </si>
  <si>
    <t>Приложение 1</t>
  </si>
  <si>
    <t>Приложение 2</t>
  </si>
  <si>
    <t>Приложение 3</t>
  </si>
  <si>
    <t>Приложение 4</t>
  </si>
  <si>
    <t>Приложение 5</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</si>
</sst>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scheme val="minor"/>
    </font>
    <font>
      <sz val="11"/>
      <color rgb="FFFF0000"/>
      <name val="Calibri"/>
      <family val="2"/>
      <scheme val="minor"/>
    </font>
    <font>
      <b/>
      <sz val="11"/>
      <color rgb="FFFF0000"/>
      <name val="Calibri"/>
      <family val="2"/>
      <charset val="204"/>
      <scheme val="minor"/>
    </font>
    <font>
      <b/>
      <sz val="11"/>
      <color theme="3" tint="-0.249977111117893"/>
      <name val="Calibri"/>
      <family val="2"/>
      <charset val="204"/>
      <scheme val="minor"/>
    </font>
    <font>
      <b/>
      <sz val="11"/>
      <color rgb="FF00B050"/>
      <name val="Calibri"/>
      <family val="2"/>
      <charset val="204"/>
      <scheme val="minor"/>
    </font>
    <font>
      <b/>
      <sz val="11"/>
      <name val="Calibri"/>
      <family val="2"/>
      <charset val="204"/>
      <scheme val="minor"/>
    </font>
    <font>
      <sz val="11"/>
      <color rgb="FF000000"/>
      <name val="Calibri"/>
      <family val="2"/>
      <charset val="204"/>
      <scheme val="minor"/>
    </font>
    <font>
      <b/>
      <sz val="12"/>
      <color rgb="FFFF0000"/>
      <name val="Calibri"/>
      <family val="2"/>
      <charset val="204"/>
      <scheme val="minor"/>
    </font>
    <font>
      <b/>
      <sz val="14"/>
      <color theme="1"/>
      <name val="Calibri"/>
      <family val="2"/>
      <charset val="204"/>
      <scheme val="minor"/>
    </font>
    <font>
      <sz val="16"/>
      <color theme="1"/>
      <name val="Calibri"/>
      <family val="2"/>
      <scheme val="minor"/>
    </font>
    <font>
      <sz val="18"/>
      <color rgb="FFFF0000"/>
      <name val="Calibri"/>
      <family val="2"/>
      <scheme val="minor"/>
    </font>
    <font>
      <sz val="16"/>
      <color rgb="FFFF0000"/>
      <name val="Calibri"/>
      <family val="2"/>
      <scheme val="minor"/>
    </font>
    <font>
      <sz val="12"/>
      <color theme="1"/>
      <name val="Calibri"/>
      <family val="2"/>
      <scheme val="minor"/>
    </font>
    <font>
      <b/>
      <sz val="12"/>
      <color theme="1"/>
      <name val="Calibri"/>
      <family val="2"/>
      <scheme val="minor"/>
    </font>
    <font>
      <b/>
      <sz val="18"/>
      <color theme="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rgb="FFFFFF00"/>
        <bgColor indexed="64"/>
      </patternFill>
    </fill>
    <fill>
      <patternFill patternType="solid">
        <fgColor theme="8" tint="0.39994506668294322"/>
        <bgColor indexed="64"/>
      </patternFill>
    </fill>
    <fill>
      <patternFill patternType="solid">
        <fgColor theme="9" tint="0.79998168889431442"/>
        <bgColor indexed="64"/>
      </patternFill>
    </fill>
    <fill>
      <patternFill patternType="solid">
        <fgColor theme="9"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55">
    <xf numFmtId="0" fontId="0" fillId="0" borderId="0" xfId="0"/>
    <xf numFmtId="0" fontId="0" fillId="0" borderId="1" xfId="0" applyBorder="1"/>
    <xf numFmtId="0" fontId="2" fillId="0" borderId="1" xfId="0" applyFont="1" applyBorder="1" applyAlignment="1">
      <alignment horizontal="center"/>
    </xf>
    <xf numFmtId="0" fontId="2" fillId="0" borderId="1" xfId="0" applyFont="1" applyBorder="1" applyAlignment="1">
      <alignment horizontal="center" wrapText="1"/>
    </xf>
    <xf numFmtId="0" fontId="0" fillId="0" borderId="2" xfId="0" applyFill="1" applyBorder="1"/>
    <xf numFmtId="0" fontId="0" fillId="0" borderId="1" xfId="0" applyBorder="1" applyAlignment="1">
      <alignment wrapText="1"/>
    </xf>
    <xf numFmtId="0" fontId="3" fillId="2" borderId="2" xfId="0" applyFont="1" applyFill="1" applyBorder="1"/>
    <xf numFmtId="0" fontId="3" fillId="2" borderId="1" xfId="0" applyFont="1" applyFill="1" applyBorder="1" applyAlignment="1">
      <alignment wrapText="1"/>
    </xf>
    <xf numFmtId="0" fontId="4" fillId="0" borderId="1" xfId="0" applyFont="1" applyBorder="1" applyAlignment="1">
      <alignment horizontal="center"/>
    </xf>
    <xf numFmtId="0" fontId="5" fillId="0" borderId="1" xfId="0"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horizontal="center"/>
    </xf>
    <xf numFmtId="0" fontId="2" fillId="0" borderId="0" xfId="0" applyFont="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0" fillId="4" borderId="2" xfId="0" applyFill="1" applyBorder="1"/>
    <xf numFmtId="0" fontId="5" fillId="4" borderId="1" xfId="0" applyFont="1" applyFill="1" applyBorder="1" applyAlignment="1">
      <alignment horizontal="center" wrapText="1"/>
    </xf>
    <xf numFmtId="0" fontId="0" fillId="5" borderId="1" xfId="0" applyFill="1" applyBorder="1" applyAlignment="1">
      <alignment wrapText="1"/>
    </xf>
    <xf numFmtId="0" fontId="2" fillId="5" borderId="0" xfId="0" applyFont="1" applyFill="1" applyAlignment="1">
      <alignment horizontal="center"/>
    </xf>
    <xf numFmtId="0" fontId="2" fillId="0" borderId="0" xfId="0" applyFont="1" applyAlignment="1">
      <alignment horizontal="left"/>
    </xf>
    <xf numFmtId="0" fontId="1" fillId="0" borderId="0" xfId="0" applyFont="1" applyAlignment="1">
      <alignment horizontal="center"/>
    </xf>
    <xf numFmtId="0" fontId="9" fillId="0" borderId="0" xfId="0" applyFont="1" applyAlignment="1">
      <alignment horizontal="center" vertical="center" wrapText="1"/>
    </xf>
    <xf numFmtId="0" fontId="0" fillId="0" borderId="1" xfId="0" applyBorder="1" applyAlignment="1">
      <alignment horizontal="center"/>
    </xf>
    <xf numFmtId="14" fontId="0" fillId="0" borderId="0" xfId="0" applyNumberFormat="1"/>
    <xf numFmtId="0" fontId="4" fillId="0" borderId="0" xfId="0" applyFont="1"/>
    <xf numFmtId="0" fontId="2" fillId="0" borderId="1" xfId="0" applyFont="1" applyFill="1" applyBorder="1" applyAlignment="1">
      <alignment horizontal="center"/>
    </xf>
    <xf numFmtId="0" fontId="3" fillId="2" borderId="1" xfId="0" applyFont="1" applyFill="1" applyBorder="1" applyAlignment="1">
      <alignment horizontal="center"/>
    </xf>
    <xf numFmtId="0" fontId="2" fillId="3" borderId="1" xfId="0" applyFont="1" applyFill="1" applyBorder="1" applyAlignment="1">
      <alignment horizontal="center"/>
    </xf>
    <xf numFmtId="0" fontId="0" fillId="7" borderId="2" xfId="0" applyFill="1" applyBorder="1"/>
    <xf numFmtId="0" fontId="0" fillId="7" borderId="1" xfId="0" applyFill="1" applyBorder="1" applyAlignment="1">
      <alignment wrapText="1"/>
    </xf>
    <xf numFmtId="0" fontId="0" fillId="7" borderId="1" xfId="0" applyFill="1" applyBorder="1" applyAlignment="1">
      <alignment horizontal="center"/>
    </xf>
    <xf numFmtId="0" fontId="0" fillId="7" borderId="1" xfId="0" applyFill="1" applyBorder="1"/>
    <xf numFmtId="0" fontId="2" fillId="0" borderId="1" xfId="0" applyFont="1" applyBorder="1" applyAlignment="1">
      <alignment wrapText="1"/>
    </xf>
    <xf numFmtId="0" fontId="2" fillId="8" borderId="1" xfId="0" applyFont="1" applyFill="1" applyBorder="1" applyAlignment="1">
      <alignment wrapText="1"/>
    </xf>
    <xf numFmtId="1" fontId="11" fillId="8" borderId="1" xfId="0" applyNumberFormat="1" applyFont="1" applyFill="1" applyBorder="1" applyAlignment="1">
      <alignment horizontal="center"/>
    </xf>
    <xf numFmtId="0" fontId="5" fillId="0" borderId="1" xfId="0" applyFont="1" applyBorder="1"/>
    <xf numFmtId="0" fontId="0" fillId="0" borderId="0" xfId="0" applyBorder="1" applyAlignment="1">
      <alignment horizontal="center"/>
    </xf>
    <xf numFmtId="0" fontId="2" fillId="0" borderId="0" xfId="0" applyFont="1" applyFill="1" applyBorder="1" applyAlignment="1">
      <alignment horizontal="center"/>
    </xf>
    <xf numFmtId="0" fontId="12" fillId="0" borderId="0" xfId="0" applyFont="1"/>
    <xf numFmtId="0" fontId="13" fillId="0" borderId="0" xfId="0" applyFont="1"/>
    <xf numFmtId="0" fontId="15" fillId="0" borderId="0" xfId="0" applyFont="1"/>
    <xf numFmtId="0" fontId="16" fillId="8" borderId="1" xfId="0" applyFont="1" applyFill="1" applyBorder="1" applyAlignment="1">
      <alignment horizontal="center"/>
    </xf>
    <xf numFmtId="0" fontId="15" fillId="0" borderId="1" xfId="0" applyFont="1" applyBorder="1" applyAlignment="1">
      <alignment horizontal="center"/>
    </xf>
    <xf numFmtId="0" fontId="16" fillId="0" borderId="1" xfId="0" applyFont="1" applyBorder="1" applyAlignment="1">
      <alignment horizontal="center" wrapText="1"/>
    </xf>
    <xf numFmtId="0" fontId="16" fillId="0" borderId="1" xfId="0" applyFont="1" applyBorder="1" applyAlignment="1">
      <alignment wrapText="1"/>
    </xf>
    <xf numFmtId="1" fontId="16" fillId="8" borderId="1" xfId="0" applyNumberFormat="1" applyFont="1" applyFill="1" applyBorder="1" applyAlignment="1">
      <alignment horizontal="center"/>
    </xf>
    <xf numFmtId="0" fontId="0" fillId="0" borderId="3" xfId="0" applyBorder="1" applyAlignment="1"/>
    <xf numFmtId="0" fontId="0" fillId="0" borderId="0" xfId="0" applyBorder="1"/>
    <xf numFmtId="0" fontId="17" fillId="5" borderId="2" xfId="0" applyFont="1" applyFill="1" applyBorder="1" applyAlignment="1">
      <alignment horizontal="center"/>
    </xf>
    <xf numFmtId="0" fontId="10" fillId="6" borderId="0" xfId="0" applyFont="1" applyFill="1" applyAlignment="1">
      <alignment horizontal="center"/>
    </xf>
    <xf numFmtId="0" fontId="0" fillId="0" borderId="4" xfId="0" applyBorder="1" applyAlignment="1">
      <alignment horizontal="center"/>
    </xf>
    <xf numFmtId="0" fontId="0" fillId="0" borderId="1" xfId="0" applyBorder="1" applyAlignment="1">
      <alignment horizontal="center"/>
    </xf>
    <xf numFmtId="0" fontId="13" fillId="0" borderId="1" xfId="0" applyFont="1" applyBorder="1" applyAlignment="1">
      <alignment horizontal="center" wrapText="1"/>
    </xf>
    <xf numFmtId="0" fontId="14" fillId="0" borderId="1" xfId="0" applyFont="1" applyBorder="1" applyAlignment="1">
      <alignment horizontal="center" wrapText="1"/>
    </xf>
    <xf numFmtId="0" fontId="2" fillId="5" borderId="4" xfId="0" applyFont="1" applyFill="1" applyBorder="1" applyAlignment="1">
      <alignment horizontal="center" wrapText="1"/>
    </xf>
  </cellXfs>
  <cellStyles count="1">
    <cellStyle name="Обычный" xfId="0" builtinId="0"/>
  </cellStyles>
  <dxfs count="0"/>
  <tableStyles count="0" defaultTableStyle="TableStyleMedium2" defaultPivotStyle="PivotStyleMedium9"/>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ru-RU"/>
              <a:t>Реактивная</a:t>
            </a:r>
            <a:r>
              <a:rPr lang="ru-RU" baseline="0"/>
              <a:t> тревожность, среднее арифметическое  </a:t>
            </a:r>
            <a:r>
              <a:rPr lang="ru-RU" sz="1200" baseline="0"/>
              <a:t>(выборка 111 человек 1 курс, 2015 год, Спилбергер-Ханин)</a:t>
            </a:r>
            <a:endParaRPr lang="ru-RU" sz="1200"/>
          </a:p>
        </c:rich>
      </c:tx>
      <c:layout/>
      <c:overlay val="0"/>
    </c:title>
    <c:autoTitleDeleted val="0"/>
    <c:plotArea>
      <c:layout/>
      <c:barChart>
        <c:barDir val="col"/>
        <c:grouping val="clustered"/>
        <c:varyColors val="0"/>
        <c:ser>
          <c:idx val="1"/>
          <c:order val="0"/>
          <c:invertIfNegative val="0"/>
          <c:dLbls>
            <c:showLegendKey val="0"/>
            <c:showVal val="1"/>
            <c:showCatName val="0"/>
            <c:showSerName val="0"/>
            <c:showPercent val="0"/>
            <c:showBubbleSize val="0"/>
            <c:showLeaderLines val="0"/>
          </c:dLbls>
          <c:cat>
            <c:strRef>
              <c:f>'Общий результат'!$F$4:$F$9</c:f>
              <c:strCache>
                <c:ptCount val="6"/>
                <c:pt idx="0">
                  <c:v>10 гр</c:v>
                </c:pt>
                <c:pt idx="1">
                  <c:v>11 гр</c:v>
                </c:pt>
                <c:pt idx="2">
                  <c:v>12 гр</c:v>
                </c:pt>
                <c:pt idx="3">
                  <c:v>14 гр</c:v>
                </c:pt>
                <c:pt idx="4">
                  <c:v>16 гр</c:v>
                </c:pt>
                <c:pt idx="5">
                  <c:v>18 гр</c:v>
                </c:pt>
              </c:strCache>
            </c:strRef>
          </c:cat>
          <c:val>
            <c:numRef>
              <c:f>'Общий результат'!$G$4:$G$9</c:f>
              <c:numCache>
                <c:formatCode>General</c:formatCode>
                <c:ptCount val="6"/>
                <c:pt idx="0">
                  <c:v>22</c:v>
                </c:pt>
                <c:pt idx="1">
                  <c:v>26</c:v>
                </c:pt>
                <c:pt idx="2">
                  <c:v>28</c:v>
                </c:pt>
                <c:pt idx="3">
                  <c:v>29</c:v>
                </c:pt>
                <c:pt idx="4">
                  <c:v>26</c:v>
                </c:pt>
                <c:pt idx="5">
                  <c:v>26</c:v>
                </c:pt>
              </c:numCache>
            </c:numRef>
          </c:val>
        </c:ser>
        <c:dLbls>
          <c:showLegendKey val="0"/>
          <c:showVal val="0"/>
          <c:showCatName val="0"/>
          <c:showSerName val="0"/>
          <c:showPercent val="0"/>
          <c:showBubbleSize val="0"/>
        </c:dLbls>
        <c:gapWidth val="150"/>
        <c:axId val="83880576"/>
        <c:axId val="83882368"/>
      </c:barChart>
      <c:catAx>
        <c:axId val="83880576"/>
        <c:scaling>
          <c:orientation val="minMax"/>
        </c:scaling>
        <c:delete val="0"/>
        <c:axPos val="b"/>
        <c:numFmt formatCode="General" sourceLinked="1"/>
        <c:majorTickMark val="out"/>
        <c:minorTickMark val="none"/>
        <c:tickLblPos val="nextTo"/>
        <c:crossAx val="83882368"/>
        <c:crosses val="autoZero"/>
        <c:auto val="1"/>
        <c:lblAlgn val="ctr"/>
        <c:lblOffset val="100"/>
        <c:noMultiLvlLbl val="0"/>
      </c:catAx>
      <c:valAx>
        <c:axId val="83882368"/>
        <c:scaling>
          <c:orientation val="minMax"/>
        </c:scaling>
        <c:delete val="0"/>
        <c:axPos val="l"/>
        <c:majorGridlines/>
        <c:numFmt formatCode="General" sourceLinked="1"/>
        <c:majorTickMark val="out"/>
        <c:minorTickMark val="none"/>
        <c:tickLblPos val="nextTo"/>
        <c:crossAx val="83880576"/>
        <c:crosses val="autoZero"/>
        <c:crossBetween val="between"/>
      </c:valAx>
    </c:plotArea>
    <c:plotVisOnly val="1"/>
    <c:dispBlanksAs val="gap"/>
    <c:showDLblsOverMax val="0"/>
  </c:chart>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ru-RU"/>
              <a:t>Личностная тревожность, среднее арифметическое  </a:t>
            </a:r>
            <a:r>
              <a:rPr lang="ru-RU" sz="1200" baseline="0"/>
              <a:t>(выборка 111 человек 1 курс, 2015 год, Спилбергер-Ханин)</a:t>
            </a:r>
            <a:endParaRPr lang="ru-RU" sz="1200"/>
          </a:p>
        </c:rich>
      </c:tx>
      <c:layout>
        <c:manualLayout>
          <c:xMode val="edge"/>
          <c:yMode val="edge"/>
          <c:x val="7.7138888888888882E-2"/>
          <c:y val="1.3888888888888888E-2"/>
        </c:manualLayout>
      </c:layout>
      <c:overlay val="0"/>
    </c:title>
    <c:autoTitleDeleted val="0"/>
    <c:plotArea>
      <c:layout/>
      <c:barChart>
        <c:barDir val="col"/>
        <c:grouping val="clustered"/>
        <c:varyColors val="0"/>
        <c:ser>
          <c:idx val="1"/>
          <c:order val="0"/>
          <c:invertIfNegative val="0"/>
          <c:dLbls>
            <c:showLegendKey val="0"/>
            <c:showVal val="1"/>
            <c:showCatName val="0"/>
            <c:showSerName val="0"/>
            <c:showPercent val="0"/>
            <c:showBubbleSize val="0"/>
            <c:showLeaderLines val="0"/>
          </c:dLbls>
          <c:cat>
            <c:strRef>
              <c:f>'Общий результат'!$F$4:$F$9</c:f>
              <c:strCache>
                <c:ptCount val="6"/>
                <c:pt idx="0">
                  <c:v>10 гр</c:v>
                </c:pt>
                <c:pt idx="1">
                  <c:v>11 гр</c:v>
                </c:pt>
                <c:pt idx="2">
                  <c:v>12 гр</c:v>
                </c:pt>
                <c:pt idx="3">
                  <c:v>14 гр</c:v>
                </c:pt>
                <c:pt idx="4">
                  <c:v>16 гр</c:v>
                </c:pt>
                <c:pt idx="5">
                  <c:v>18 гр</c:v>
                </c:pt>
              </c:strCache>
            </c:strRef>
          </c:cat>
          <c:val>
            <c:numRef>
              <c:f>'Общий результат'!$H$4:$H$9</c:f>
              <c:numCache>
                <c:formatCode>General</c:formatCode>
                <c:ptCount val="6"/>
                <c:pt idx="0">
                  <c:v>31</c:v>
                </c:pt>
                <c:pt idx="1">
                  <c:v>28</c:v>
                </c:pt>
                <c:pt idx="2">
                  <c:v>29</c:v>
                </c:pt>
                <c:pt idx="3">
                  <c:v>31</c:v>
                </c:pt>
                <c:pt idx="4">
                  <c:v>24</c:v>
                </c:pt>
                <c:pt idx="5">
                  <c:v>23</c:v>
                </c:pt>
              </c:numCache>
            </c:numRef>
          </c:val>
        </c:ser>
        <c:dLbls>
          <c:showLegendKey val="0"/>
          <c:showVal val="0"/>
          <c:showCatName val="0"/>
          <c:showSerName val="0"/>
          <c:showPercent val="0"/>
          <c:showBubbleSize val="0"/>
        </c:dLbls>
        <c:gapWidth val="150"/>
        <c:axId val="84562304"/>
        <c:axId val="84563840"/>
      </c:barChart>
      <c:catAx>
        <c:axId val="84562304"/>
        <c:scaling>
          <c:orientation val="minMax"/>
        </c:scaling>
        <c:delete val="0"/>
        <c:axPos val="b"/>
        <c:numFmt formatCode="General" sourceLinked="1"/>
        <c:majorTickMark val="out"/>
        <c:minorTickMark val="none"/>
        <c:tickLblPos val="nextTo"/>
        <c:crossAx val="84563840"/>
        <c:crosses val="autoZero"/>
        <c:auto val="1"/>
        <c:lblAlgn val="ctr"/>
        <c:lblOffset val="100"/>
        <c:noMultiLvlLbl val="0"/>
      </c:catAx>
      <c:valAx>
        <c:axId val="84563840"/>
        <c:scaling>
          <c:orientation val="minMax"/>
        </c:scaling>
        <c:delete val="0"/>
        <c:axPos val="l"/>
        <c:majorGridlines/>
        <c:numFmt formatCode="General" sourceLinked="1"/>
        <c:majorTickMark val="out"/>
        <c:minorTickMark val="none"/>
        <c:tickLblPos val="nextTo"/>
        <c:crossAx val="84562304"/>
        <c:crosses val="autoZero"/>
        <c:crossBetween val="between"/>
      </c:valAx>
    </c:plotArea>
    <c:plotVisOnly val="1"/>
    <c:dispBlanksAs val="gap"/>
    <c:showDLblsOverMax val="0"/>
  </c:chart>
  <c:printSettings>
    <c:headerFooter/>
    <c:pageMargins b="0.75" l="0.7" r="0.7" t="0.75" header="0.3" footer="0.3"/>
    <c:pageSetup orientation="portrait"/>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11</xdr:col>
      <xdr:colOff>390525</xdr:colOff>
      <xdr:row>7</xdr:row>
      <xdr:rowOff>171450</xdr:rowOff>
    </xdr:from>
    <xdr:to>
      <xdr:col>13</xdr:col>
      <xdr:colOff>219075</xdr:colOff>
      <xdr:row>11</xdr:row>
      <xdr:rowOff>104775</xdr:rowOff>
    </xdr:to>
    <xdr:cxnSp macro="">
      <xdr:nvCxnSpPr>
        <xdr:cNvPr id="3" name="Прямая со стрелкой 2"/>
        <xdr:cNvCxnSpPr/>
      </xdr:nvCxnSpPr>
      <xdr:spPr>
        <a:xfrm>
          <a:off x="10896600" y="1695450"/>
          <a:ext cx="819150" cy="6953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409575</xdr:colOff>
      <xdr:row>8</xdr:row>
      <xdr:rowOff>0</xdr:rowOff>
    </xdr:from>
    <xdr:to>
      <xdr:col>13</xdr:col>
      <xdr:colOff>257175</xdr:colOff>
      <xdr:row>12</xdr:row>
      <xdr:rowOff>152400</xdr:rowOff>
    </xdr:to>
    <xdr:cxnSp macro="">
      <xdr:nvCxnSpPr>
        <xdr:cNvPr id="4" name="Прямая со стрелкой 3"/>
        <xdr:cNvCxnSpPr/>
      </xdr:nvCxnSpPr>
      <xdr:spPr>
        <a:xfrm>
          <a:off x="10915650" y="1714500"/>
          <a:ext cx="838200" cy="9144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xdr:row>
      <xdr:rowOff>9525</xdr:rowOff>
    </xdr:from>
    <xdr:to>
      <xdr:col>11</xdr:col>
      <xdr:colOff>57150</xdr:colOff>
      <xdr:row>21</xdr:row>
      <xdr:rowOff>47625</xdr:rowOff>
    </xdr:to>
    <xdr:graphicFrame macro="">
      <xdr:nvGraphicFramePr>
        <xdr:cNvPr id="2" name="Диаграмма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238124</xdr:colOff>
      <xdr:row>1</xdr:row>
      <xdr:rowOff>38100</xdr:rowOff>
    </xdr:from>
    <xdr:to>
      <xdr:col>22</xdr:col>
      <xdr:colOff>295275</xdr:colOff>
      <xdr:row>20</xdr:row>
      <xdr:rowOff>161924</xdr:rowOff>
    </xdr:to>
    <xdr:graphicFrame macro="">
      <xdr:nvGraphicFramePr>
        <xdr:cNvPr id="3" name="Диаграмма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8"/>
  <sheetViews>
    <sheetView topLeftCell="A22" workbookViewId="0">
      <selection activeCell="F4" sqref="F4"/>
    </sheetView>
  </sheetViews>
  <sheetFormatPr defaultRowHeight="15" x14ac:dyDescent="0.25"/>
  <cols>
    <col min="2" max="2" width="48.42578125" style="20" bestFit="1" customWidth="1"/>
  </cols>
  <sheetData>
    <row r="1" spans="2:2" x14ac:dyDescent="0.25">
      <c r="B1" s="18" t="s">
        <v>70</v>
      </c>
    </row>
    <row r="2" spans="2:2" ht="90" x14ac:dyDescent="0.25">
      <c r="B2" s="21" t="s">
        <v>39</v>
      </c>
    </row>
    <row r="4" spans="2:2" ht="195" x14ac:dyDescent="0.25">
      <c r="B4" s="21" t="s">
        <v>40</v>
      </c>
    </row>
    <row r="6" spans="2:2" ht="27.75" customHeight="1" x14ac:dyDescent="0.25">
      <c r="B6" s="21" t="s">
        <v>41</v>
      </c>
    </row>
    <row r="8" spans="2:2" ht="105" x14ac:dyDescent="0.25">
      <c r="B8" s="21" t="s">
        <v>82</v>
      </c>
    </row>
    <row r="9" spans="2:2" x14ac:dyDescent="0.25">
      <c r="B9" s="19" t="s">
        <v>83</v>
      </c>
    </row>
    <row r="10" spans="2:2" x14ac:dyDescent="0.25">
      <c r="B10" s="18" t="s">
        <v>84</v>
      </c>
    </row>
    <row r="11" spans="2:2" x14ac:dyDescent="0.25">
      <c r="B11" s="18" t="s">
        <v>85</v>
      </c>
    </row>
    <row r="12" spans="2:2" x14ac:dyDescent="0.25">
      <c r="B12" s="18" t="s">
        <v>86</v>
      </c>
    </row>
    <row r="13" spans="2:2" x14ac:dyDescent="0.25">
      <c r="B13" s="20" t="s">
        <v>87</v>
      </c>
    </row>
    <row r="14" spans="2:2" ht="30" x14ac:dyDescent="0.25">
      <c r="B14" s="21" t="s">
        <v>53</v>
      </c>
    </row>
    <row r="15" spans="2:2" x14ac:dyDescent="0.25">
      <c r="B15" s="20" t="s">
        <v>54</v>
      </c>
    </row>
    <row r="16" spans="2:2" x14ac:dyDescent="0.25">
      <c r="B16" s="20" t="s">
        <v>55</v>
      </c>
    </row>
    <row r="17" spans="2:2" x14ac:dyDescent="0.25">
      <c r="B17" s="20" t="s">
        <v>56</v>
      </c>
    </row>
    <row r="18" spans="2:2" x14ac:dyDescent="0.25">
      <c r="B18" s="20" t="s">
        <v>57</v>
      </c>
    </row>
    <row r="19" spans="2:2" x14ac:dyDescent="0.25">
      <c r="B19" s="20" t="s">
        <v>58</v>
      </c>
    </row>
    <row r="20" spans="2:2" x14ac:dyDescent="0.25">
      <c r="B20" s="20" t="s">
        <v>59</v>
      </c>
    </row>
    <row r="21" spans="2:2" x14ac:dyDescent="0.25">
      <c r="B21" s="20" t="s">
        <v>60</v>
      </c>
    </row>
    <row r="22" spans="2:2" x14ac:dyDescent="0.25">
      <c r="B22" s="20" t="s">
        <v>61</v>
      </c>
    </row>
    <row r="23" spans="2:2" x14ac:dyDescent="0.25">
      <c r="B23" s="20" t="s">
        <v>88</v>
      </c>
    </row>
    <row r="24" spans="2:2" x14ac:dyDescent="0.25">
      <c r="B24" s="20" t="s">
        <v>62</v>
      </c>
    </row>
    <row r="25" spans="2:2" x14ac:dyDescent="0.25">
      <c r="B25" s="20" t="s">
        <v>89</v>
      </c>
    </row>
    <row r="26" spans="2:2" x14ac:dyDescent="0.25">
      <c r="B26" s="20" t="s">
        <v>63</v>
      </c>
    </row>
    <row r="27" spans="2:2" x14ac:dyDescent="0.25">
      <c r="B27" s="20" t="s">
        <v>90</v>
      </c>
    </row>
    <row r="28" spans="2:2" x14ac:dyDescent="0.25">
      <c r="B28" s="20" t="s">
        <v>91</v>
      </c>
    </row>
    <row r="29" spans="2:2" x14ac:dyDescent="0.25">
      <c r="B29" s="20" t="s">
        <v>64</v>
      </c>
    </row>
    <row r="30" spans="2:2" x14ac:dyDescent="0.25">
      <c r="B30" s="20" t="s">
        <v>65</v>
      </c>
    </row>
    <row r="31" spans="2:2" x14ac:dyDescent="0.25">
      <c r="B31" s="20" t="s">
        <v>66</v>
      </c>
    </row>
    <row r="32" spans="2:2" x14ac:dyDescent="0.25">
      <c r="B32" s="20" t="s">
        <v>67</v>
      </c>
    </row>
    <row r="33" spans="2:2" x14ac:dyDescent="0.25">
      <c r="B33" s="20" t="s">
        <v>68</v>
      </c>
    </row>
    <row r="34" spans="2:2" x14ac:dyDescent="0.25">
      <c r="B34" s="20" t="s">
        <v>69</v>
      </c>
    </row>
    <row r="36" spans="2:2" x14ac:dyDescent="0.25">
      <c r="B36" s="20" t="s">
        <v>92</v>
      </c>
    </row>
    <row r="37" spans="2:2" x14ac:dyDescent="0.25">
      <c r="B37" s="12" t="s">
        <v>79</v>
      </c>
    </row>
    <row r="38" spans="2:2" x14ac:dyDescent="0.25">
      <c r="B38" s="12" t="s">
        <v>80</v>
      </c>
    </row>
  </sheetData>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48"/>
  <sheetViews>
    <sheetView tabSelected="1" topLeftCell="B1" workbookViewId="0">
      <selection activeCell="L17" sqref="L17"/>
    </sheetView>
  </sheetViews>
  <sheetFormatPr defaultRowHeight="15" x14ac:dyDescent="0.25"/>
  <cols>
    <col min="2" max="2" width="43.28515625" customWidth="1"/>
    <col min="4" max="4" width="6.85546875" customWidth="1"/>
    <col min="5" max="5" width="7.5703125" customWidth="1"/>
    <col min="6" max="6" width="10.28515625" customWidth="1"/>
    <col min="7" max="7" width="0.140625" hidden="1" customWidth="1"/>
    <col min="8" max="8" width="7" hidden="1" customWidth="1"/>
    <col min="9" max="9" width="9.140625" hidden="1" customWidth="1"/>
    <col min="10" max="10" width="12.85546875" hidden="1" customWidth="1"/>
    <col min="11" max="11" width="12.85546875" customWidth="1"/>
    <col min="12" max="12" width="9.85546875" customWidth="1"/>
    <col min="13" max="13" width="25.140625" customWidth="1"/>
    <col min="14" max="14" width="9.42578125" customWidth="1"/>
    <col min="15" max="15" width="8.7109375" customWidth="1"/>
    <col min="16" max="16" width="9.7109375" customWidth="1"/>
    <col min="17" max="17" width="15.85546875" customWidth="1"/>
    <col min="18" max="18" width="10.42578125" customWidth="1"/>
  </cols>
  <sheetData>
    <row r="1" spans="1:17" ht="39.75" customHeight="1" x14ac:dyDescent="0.25">
      <c r="B1" s="54" t="s">
        <v>77</v>
      </c>
      <c r="C1" s="54"/>
      <c r="D1" s="54"/>
      <c r="E1" s="54"/>
      <c r="F1" s="54"/>
    </row>
    <row r="2" spans="1:17" ht="45" x14ac:dyDescent="0.25">
      <c r="A2" s="2" t="s">
        <v>6</v>
      </c>
      <c r="B2" s="2" t="s">
        <v>5</v>
      </c>
      <c r="C2" s="3" t="s">
        <v>1</v>
      </c>
      <c r="D2" s="3" t="s">
        <v>2</v>
      </c>
      <c r="E2" s="3" t="s">
        <v>3</v>
      </c>
      <c r="F2" s="3" t="s">
        <v>4</v>
      </c>
    </row>
    <row r="3" spans="1:17" x14ac:dyDescent="0.25">
      <c r="A3" s="27"/>
      <c r="B3" s="13" t="s">
        <v>44</v>
      </c>
      <c r="C3" s="14">
        <v>1</v>
      </c>
      <c r="D3" s="14">
        <v>2</v>
      </c>
      <c r="E3" s="14">
        <v>3</v>
      </c>
      <c r="F3" s="14">
        <v>4</v>
      </c>
    </row>
    <row r="4" spans="1:17" x14ac:dyDescent="0.25">
      <c r="A4" s="1">
        <v>1</v>
      </c>
      <c r="B4" s="5" t="s">
        <v>0</v>
      </c>
      <c r="C4" s="22"/>
      <c r="D4" s="22">
        <v>2</v>
      </c>
      <c r="E4" s="22"/>
      <c r="F4" s="22"/>
      <c r="G4">
        <f>SUM(C4:F4)</f>
        <v>2</v>
      </c>
    </row>
    <row r="5" spans="1:17" x14ac:dyDescent="0.25">
      <c r="A5" s="1">
        <v>2</v>
      </c>
      <c r="B5" s="5" t="s">
        <v>7</v>
      </c>
      <c r="C5" s="22"/>
      <c r="D5" s="22"/>
      <c r="E5" s="22"/>
      <c r="F5" s="22">
        <v>4</v>
      </c>
      <c r="G5">
        <f t="shared" ref="G5:G45" si="0">SUM(C5:F5)</f>
        <v>4</v>
      </c>
    </row>
    <row r="6" spans="1:17" x14ac:dyDescent="0.25">
      <c r="A6" s="1">
        <v>3</v>
      </c>
      <c r="B6" s="5" t="s">
        <v>71</v>
      </c>
      <c r="C6" s="22">
        <v>1</v>
      </c>
      <c r="D6" s="22"/>
      <c r="E6" s="22"/>
      <c r="F6" s="22"/>
      <c r="G6">
        <f t="shared" si="0"/>
        <v>1</v>
      </c>
    </row>
    <row r="7" spans="1:17" x14ac:dyDescent="0.25">
      <c r="A7" s="1">
        <v>4</v>
      </c>
      <c r="B7" s="5" t="s">
        <v>75</v>
      </c>
      <c r="C7" s="22"/>
      <c r="D7" s="22">
        <v>2</v>
      </c>
      <c r="E7" s="22"/>
      <c r="F7" s="22"/>
      <c r="G7">
        <f t="shared" si="0"/>
        <v>2</v>
      </c>
    </row>
    <row r="8" spans="1:17" ht="15.75" x14ac:dyDescent="0.25">
      <c r="A8" s="1">
        <v>5</v>
      </c>
      <c r="B8" s="5" t="s">
        <v>8</v>
      </c>
      <c r="C8" s="22"/>
      <c r="D8" s="22"/>
      <c r="E8" s="22"/>
      <c r="F8" s="22">
        <v>4</v>
      </c>
      <c r="G8">
        <f t="shared" si="0"/>
        <v>4</v>
      </c>
      <c r="L8" s="49" t="s">
        <v>94</v>
      </c>
      <c r="M8" s="49"/>
      <c r="N8" s="24"/>
    </row>
    <row r="9" spans="1:17" x14ac:dyDescent="0.25">
      <c r="A9" s="1">
        <v>6</v>
      </c>
      <c r="B9" s="5" t="s">
        <v>9</v>
      </c>
      <c r="C9" s="22">
        <v>1</v>
      </c>
      <c r="D9" s="22"/>
      <c r="E9" s="22"/>
      <c r="F9" s="22"/>
      <c r="G9">
        <f t="shared" si="0"/>
        <v>1</v>
      </c>
    </row>
    <row r="10" spans="1:17" x14ac:dyDescent="0.25">
      <c r="A10" s="1">
        <v>7</v>
      </c>
      <c r="B10" s="5" t="s">
        <v>10</v>
      </c>
      <c r="C10" s="22"/>
      <c r="D10" s="22">
        <v>2</v>
      </c>
      <c r="E10" s="22"/>
      <c r="F10" s="22"/>
      <c r="G10">
        <f t="shared" si="0"/>
        <v>2</v>
      </c>
      <c r="I10" t="s">
        <v>44</v>
      </c>
    </row>
    <row r="11" spans="1:17" x14ac:dyDescent="0.25">
      <c r="A11" s="1">
        <v>8</v>
      </c>
      <c r="B11" s="5" t="s">
        <v>11</v>
      </c>
      <c r="C11" s="22"/>
      <c r="D11" s="22"/>
      <c r="E11" s="22"/>
      <c r="F11" s="22">
        <v>4</v>
      </c>
      <c r="G11">
        <f t="shared" si="0"/>
        <v>4</v>
      </c>
      <c r="I11" s="1" t="s">
        <v>42</v>
      </c>
      <c r="J11" s="1">
        <f>G6+G7+G9+G10+G12+G15+G16+G17+G20+G21</f>
        <v>12</v>
      </c>
      <c r="K11" s="47"/>
      <c r="O11" s="11" t="s">
        <v>45</v>
      </c>
      <c r="P11" s="10" t="s">
        <v>46</v>
      </c>
      <c r="Q11" s="9" t="s">
        <v>49</v>
      </c>
    </row>
    <row r="12" spans="1:17" ht="18.75" customHeight="1" x14ac:dyDescent="0.35">
      <c r="A12" s="1">
        <v>9</v>
      </c>
      <c r="B12" s="5" t="s">
        <v>12</v>
      </c>
      <c r="C12" s="22">
        <v>1</v>
      </c>
      <c r="D12" s="22"/>
      <c r="E12" s="22"/>
      <c r="F12" s="22"/>
      <c r="G12">
        <f t="shared" si="0"/>
        <v>1</v>
      </c>
      <c r="I12" s="1" t="s">
        <v>43</v>
      </c>
      <c r="J12" s="1">
        <f>G4+G5+G8+G11+G13+G14+G18+G19+G22+G23</f>
        <v>37</v>
      </c>
      <c r="K12" s="47"/>
      <c r="L12" t="s">
        <v>95</v>
      </c>
      <c r="M12" s="3" t="s">
        <v>96</v>
      </c>
      <c r="N12" s="48">
        <f>J11-J12+35</f>
        <v>10</v>
      </c>
      <c r="O12" s="11" t="s">
        <v>48</v>
      </c>
      <c r="P12" s="10" t="s">
        <v>47</v>
      </c>
      <c r="Q12" s="8" t="s">
        <v>50</v>
      </c>
    </row>
    <row r="13" spans="1:17" ht="18" customHeight="1" x14ac:dyDescent="0.35">
      <c r="A13" s="1">
        <v>10</v>
      </c>
      <c r="B13" s="5" t="s">
        <v>76</v>
      </c>
      <c r="C13" s="22"/>
      <c r="D13" s="22"/>
      <c r="E13" s="22"/>
      <c r="F13" s="22">
        <v>4</v>
      </c>
      <c r="G13">
        <f t="shared" si="0"/>
        <v>4</v>
      </c>
      <c r="M13" s="3" t="s">
        <v>97</v>
      </c>
      <c r="N13" s="48">
        <f>J16-J17+35</f>
        <v>32</v>
      </c>
      <c r="O13" s="11" t="s">
        <v>48</v>
      </c>
      <c r="P13" s="10" t="s">
        <v>47</v>
      </c>
      <c r="Q13" s="8" t="s">
        <v>50</v>
      </c>
    </row>
    <row r="14" spans="1:17" x14ac:dyDescent="0.25">
      <c r="A14" s="1">
        <v>11</v>
      </c>
      <c r="B14" s="5" t="s">
        <v>13</v>
      </c>
      <c r="C14" s="22"/>
      <c r="D14" s="22"/>
      <c r="E14" s="22">
        <v>3</v>
      </c>
      <c r="F14" s="22"/>
      <c r="G14">
        <f t="shared" si="0"/>
        <v>3</v>
      </c>
    </row>
    <row r="15" spans="1:17" x14ac:dyDescent="0.25">
      <c r="A15" s="1">
        <v>12</v>
      </c>
      <c r="B15" s="5" t="s">
        <v>14</v>
      </c>
      <c r="C15" s="22">
        <v>1</v>
      </c>
      <c r="D15" s="22"/>
      <c r="E15" s="22"/>
      <c r="F15" s="22"/>
      <c r="G15">
        <f t="shared" si="0"/>
        <v>1</v>
      </c>
      <c r="I15" s="1" t="s">
        <v>51</v>
      </c>
      <c r="J15" s="1"/>
      <c r="K15" s="47"/>
      <c r="O15" s="50" t="s">
        <v>98</v>
      </c>
      <c r="P15" s="50"/>
    </row>
    <row r="16" spans="1:17" x14ac:dyDescent="0.25">
      <c r="A16" s="1">
        <v>13</v>
      </c>
      <c r="B16" s="5" t="s">
        <v>15</v>
      </c>
      <c r="C16" s="22">
        <v>1</v>
      </c>
      <c r="D16" s="22"/>
      <c r="E16" s="22"/>
      <c r="F16" s="22"/>
      <c r="G16">
        <f t="shared" si="0"/>
        <v>1</v>
      </c>
      <c r="I16" s="1" t="s">
        <v>42</v>
      </c>
      <c r="J16" s="1">
        <f>G27+G28+G29+G30+G33+G34+G36+G37+G39+G40+G42+G43+G45</f>
        <v>19</v>
      </c>
      <c r="K16" s="47"/>
      <c r="O16" s="2" t="s">
        <v>44</v>
      </c>
      <c r="P16" s="2" t="s">
        <v>52</v>
      </c>
    </row>
    <row r="17" spans="1:16" x14ac:dyDescent="0.25">
      <c r="A17" s="1">
        <v>14</v>
      </c>
      <c r="B17" s="5" t="s">
        <v>16</v>
      </c>
      <c r="C17" s="22">
        <v>1</v>
      </c>
      <c r="D17" s="22"/>
      <c r="E17" s="22"/>
      <c r="F17" s="22"/>
      <c r="G17">
        <f t="shared" si="0"/>
        <v>1</v>
      </c>
      <c r="I17" s="1" t="s">
        <v>43</v>
      </c>
      <c r="J17" s="1">
        <f>G26+G31+G32+G35+G38+G41+G44</f>
        <v>22</v>
      </c>
      <c r="K17" s="47"/>
      <c r="O17" s="2">
        <f>J11-J12</f>
        <v>-25</v>
      </c>
      <c r="P17" s="2">
        <f>J16-J17</f>
        <v>-3</v>
      </c>
    </row>
    <row r="18" spans="1:16" x14ac:dyDescent="0.25">
      <c r="A18" s="1">
        <v>15</v>
      </c>
      <c r="B18" s="5" t="s">
        <v>72</v>
      </c>
      <c r="C18" s="22"/>
      <c r="D18" s="22"/>
      <c r="E18" s="22"/>
      <c r="F18" s="22">
        <v>4</v>
      </c>
      <c r="G18">
        <f t="shared" si="0"/>
        <v>4</v>
      </c>
    </row>
    <row r="19" spans="1:16" x14ac:dyDescent="0.25">
      <c r="A19" s="1">
        <v>16</v>
      </c>
      <c r="B19" s="5" t="s">
        <v>17</v>
      </c>
      <c r="C19" s="22"/>
      <c r="D19" s="22"/>
      <c r="E19" s="22"/>
      <c r="F19" s="22">
        <v>4</v>
      </c>
      <c r="G19">
        <f t="shared" si="0"/>
        <v>4</v>
      </c>
    </row>
    <row r="20" spans="1:16" x14ac:dyDescent="0.25">
      <c r="A20" s="1">
        <v>17</v>
      </c>
      <c r="B20" s="5" t="s">
        <v>18</v>
      </c>
      <c r="C20" s="22">
        <v>1</v>
      </c>
      <c r="D20" s="22"/>
      <c r="E20" s="22"/>
      <c r="F20" s="22"/>
      <c r="G20">
        <f t="shared" si="0"/>
        <v>1</v>
      </c>
    </row>
    <row r="21" spans="1:16" x14ac:dyDescent="0.25">
      <c r="A21" s="1">
        <v>18</v>
      </c>
      <c r="B21" s="5" t="s">
        <v>19</v>
      </c>
      <c r="C21" s="22">
        <v>1</v>
      </c>
      <c r="D21" s="22"/>
      <c r="E21" s="22"/>
      <c r="F21" s="22"/>
      <c r="G21">
        <f t="shared" si="0"/>
        <v>1</v>
      </c>
    </row>
    <row r="22" spans="1:16" x14ac:dyDescent="0.25">
      <c r="A22" s="4">
        <v>19</v>
      </c>
      <c r="B22" s="5" t="s">
        <v>20</v>
      </c>
      <c r="C22" s="22"/>
      <c r="D22" s="22"/>
      <c r="E22" s="22"/>
      <c r="F22" s="22">
        <v>4</v>
      </c>
      <c r="G22">
        <f t="shared" si="0"/>
        <v>4</v>
      </c>
    </row>
    <row r="23" spans="1:16" x14ac:dyDescent="0.25">
      <c r="A23" s="6">
        <v>20</v>
      </c>
      <c r="B23" s="7" t="s">
        <v>21</v>
      </c>
      <c r="C23" s="26"/>
      <c r="D23" s="26"/>
      <c r="E23" s="26"/>
      <c r="F23" s="26">
        <v>4</v>
      </c>
      <c r="G23">
        <f t="shared" si="0"/>
        <v>4</v>
      </c>
    </row>
    <row r="24" spans="1:16" ht="45" x14ac:dyDescent="0.25">
      <c r="A24" s="15"/>
      <c r="B24" s="16" t="s">
        <v>52</v>
      </c>
      <c r="C24" s="3" t="s">
        <v>1</v>
      </c>
      <c r="D24" s="3" t="s">
        <v>2</v>
      </c>
      <c r="E24" s="3" t="s">
        <v>3</v>
      </c>
      <c r="F24" s="3" t="s">
        <v>4</v>
      </c>
    </row>
    <row r="25" spans="1:16" x14ac:dyDescent="0.25">
      <c r="A25" s="15"/>
      <c r="B25" s="16"/>
      <c r="C25" s="14">
        <v>1</v>
      </c>
      <c r="D25" s="14">
        <v>2</v>
      </c>
      <c r="E25" s="14">
        <v>3</v>
      </c>
      <c r="F25" s="14">
        <v>4</v>
      </c>
    </row>
    <row r="26" spans="1:16" x14ac:dyDescent="0.25">
      <c r="A26" s="28">
        <v>21</v>
      </c>
      <c r="B26" s="29" t="s">
        <v>22</v>
      </c>
      <c r="C26" s="30"/>
      <c r="D26" s="30">
        <v>2</v>
      </c>
      <c r="E26" s="30"/>
      <c r="F26" s="30"/>
      <c r="G26">
        <f t="shared" si="0"/>
        <v>2</v>
      </c>
    </row>
    <row r="27" spans="1:16" x14ac:dyDescent="0.25">
      <c r="A27" s="31">
        <v>22</v>
      </c>
      <c r="B27" s="29" t="s">
        <v>23</v>
      </c>
      <c r="C27" s="30">
        <v>1</v>
      </c>
      <c r="D27" s="30"/>
      <c r="E27" s="30"/>
      <c r="F27" s="30"/>
      <c r="G27">
        <f t="shared" si="0"/>
        <v>1</v>
      </c>
    </row>
    <row r="28" spans="1:16" x14ac:dyDescent="0.25">
      <c r="A28" s="31">
        <v>23</v>
      </c>
      <c r="B28" s="29" t="s">
        <v>24</v>
      </c>
      <c r="C28" s="30"/>
      <c r="D28" s="30">
        <v>2</v>
      </c>
      <c r="E28" s="30"/>
      <c r="F28" s="30"/>
      <c r="G28">
        <f t="shared" si="0"/>
        <v>2</v>
      </c>
    </row>
    <row r="29" spans="1:16" ht="30" x14ac:dyDescent="0.25">
      <c r="A29" s="31">
        <v>24</v>
      </c>
      <c r="B29" s="29" t="s">
        <v>25</v>
      </c>
      <c r="C29" s="30">
        <v>1</v>
      </c>
      <c r="D29" s="30"/>
      <c r="E29" s="30"/>
      <c r="F29" s="30"/>
      <c r="G29">
        <f t="shared" si="0"/>
        <v>1</v>
      </c>
    </row>
    <row r="30" spans="1:16" ht="30" x14ac:dyDescent="0.25">
      <c r="A30" s="31">
        <v>25</v>
      </c>
      <c r="B30" s="29" t="s">
        <v>26</v>
      </c>
      <c r="C30" s="30">
        <v>1</v>
      </c>
      <c r="D30" s="30"/>
      <c r="E30" s="30"/>
      <c r="F30" s="30"/>
      <c r="G30">
        <f t="shared" si="0"/>
        <v>1</v>
      </c>
    </row>
    <row r="31" spans="1:16" x14ac:dyDescent="0.25">
      <c r="A31" s="31">
        <v>26</v>
      </c>
      <c r="B31" s="29" t="s">
        <v>27</v>
      </c>
      <c r="C31" s="30"/>
      <c r="D31" s="30"/>
      <c r="E31" s="30"/>
      <c r="F31" s="30">
        <v>4</v>
      </c>
      <c r="G31">
        <f t="shared" si="0"/>
        <v>4</v>
      </c>
    </row>
    <row r="32" spans="1:16" x14ac:dyDescent="0.25">
      <c r="A32" s="31">
        <v>27</v>
      </c>
      <c r="B32" s="29" t="s">
        <v>73</v>
      </c>
      <c r="C32" s="30"/>
      <c r="D32" s="30">
        <v>2</v>
      </c>
      <c r="E32" s="30"/>
      <c r="F32" s="30"/>
      <c r="G32">
        <f t="shared" si="0"/>
        <v>2</v>
      </c>
    </row>
    <row r="33" spans="1:7" ht="30" x14ac:dyDescent="0.25">
      <c r="A33" s="31">
        <v>28</v>
      </c>
      <c r="B33" s="29" t="s">
        <v>28</v>
      </c>
      <c r="C33" s="30"/>
      <c r="D33" s="30">
        <v>2</v>
      </c>
      <c r="E33" s="30"/>
      <c r="F33" s="30"/>
      <c r="G33">
        <f t="shared" si="0"/>
        <v>2</v>
      </c>
    </row>
    <row r="34" spans="1:7" x14ac:dyDescent="0.25">
      <c r="A34" s="31">
        <v>29</v>
      </c>
      <c r="B34" s="29" t="s">
        <v>29</v>
      </c>
      <c r="C34" s="30">
        <v>1</v>
      </c>
      <c r="D34" s="30"/>
      <c r="E34" s="30"/>
      <c r="F34" s="30"/>
      <c r="G34">
        <f t="shared" si="0"/>
        <v>1</v>
      </c>
    </row>
    <row r="35" spans="1:7" x14ac:dyDescent="0.25">
      <c r="A35" s="31">
        <v>30</v>
      </c>
      <c r="B35" s="29" t="s">
        <v>30</v>
      </c>
      <c r="C35" s="30"/>
      <c r="D35" s="30"/>
      <c r="E35" s="30"/>
      <c r="F35" s="30">
        <v>4</v>
      </c>
      <c r="G35">
        <f t="shared" si="0"/>
        <v>4</v>
      </c>
    </row>
    <row r="36" spans="1:7" x14ac:dyDescent="0.25">
      <c r="A36" s="31">
        <v>31</v>
      </c>
      <c r="B36" s="29" t="s">
        <v>74</v>
      </c>
      <c r="C36" s="30"/>
      <c r="D36" s="30">
        <v>2</v>
      </c>
      <c r="E36" s="30"/>
      <c r="F36" s="30"/>
      <c r="G36">
        <f t="shared" si="0"/>
        <v>2</v>
      </c>
    </row>
    <row r="37" spans="1:7" x14ac:dyDescent="0.25">
      <c r="A37" s="31">
        <v>32</v>
      </c>
      <c r="B37" s="29" t="s">
        <v>31</v>
      </c>
      <c r="C37" s="30">
        <v>1</v>
      </c>
      <c r="D37" s="30"/>
      <c r="E37" s="30"/>
      <c r="F37" s="30"/>
      <c r="G37">
        <f t="shared" si="0"/>
        <v>1</v>
      </c>
    </row>
    <row r="38" spans="1:7" x14ac:dyDescent="0.25">
      <c r="A38" s="31">
        <v>33</v>
      </c>
      <c r="B38" s="29" t="s">
        <v>32</v>
      </c>
      <c r="C38" s="30"/>
      <c r="D38" s="30"/>
      <c r="E38" s="30">
        <v>3</v>
      </c>
      <c r="F38" s="30"/>
      <c r="G38">
        <f t="shared" si="0"/>
        <v>3</v>
      </c>
    </row>
    <row r="39" spans="1:7" ht="30" x14ac:dyDescent="0.25">
      <c r="A39" s="31">
        <v>34</v>
      </c>
      <c r="B39" s="29" t="s">
        <v>33</v>
      </c>
      <c r="C39" s="30">
        <v>1</v>
      </c>
      <c r="D39" s="30"/>
      <c r="E39" s="30"/>
      <c r="F39" s="30"/>
      <c r="G39">
        <f t="shared" si="0"/>
        <v>1</v>
      </c>
    </row>
    <row r="40" spans="1:7" x14ac:dyDescent="0.25">
      <c r="A40" s="31">
        <v>35</v>
      </c>
      <c r="B40" s="29" t="s">
        <v>34</v>
      </c>
      <c r="C40" s="30"/>
      <c r="D40" s="30">
        <v>2</v>
      </c>
      <c r="E40" s="30"/>
      <c r="F40" s="30"/>
      <c r="G40">
        <f t="shared" si="0"/>
        <v>2</v>
      </c>
    </row>
    <row r="41" spans="1:7" x14ac:dyDescent="0.25">
      <c r="A41" s="31">
        <v>36</v>
      </c>
      <c r="B41" s="29" t="s">
        <v>17</v>
      </c>
      <c r="C41" s="30"/>
      <c r="D41" s="30"/>
      <c r="E41" s="30"/>
      <c r="F41" s="30">
        <v>4</v>
      </c>
      <c r="G41">
        <f t="shared" si="0"/>
        <v>4</v>
      </c>
    </row>
    <row r="42" spans="1:7" x14ac:dyDescent="0.25">
      <c r="A42" s="31">
        <v>37</v>
      </c>
      <c r="B42" s="29" t="s">
        <v>35</v>
      </c>
      <c r="C42" s="30">
        <v>1</v>
      </c>
      <c r="D42" s="30"/>
      <c r="E42" s="30"/>
      <c r="F42" s="30"/>
      <c r="G42">
        <f t="shared" si="0"/>
        <v>1</v>
      </c>
    </row>
    <row r="43" spans="1:7" ht="45" x14ac:dyDescent="0.25">
      <c r="A43" s="31">
        <v>38</v>
      </c>
      <c r="B43" s="29" t="s">
        <v>36</v>
      </c>
      <c r="C43" s="30"/>
      <c r="D43" s="30">
        <v>2</v>
      </c>
      <c r="E43" s="30"/>
      <c r="F43" s="30"/>
      <c r="G43">
        <f t="shared" si="0"/>
        <v>2</v>
      </c>
    </row>
    <row r="44" spans="1:7" x14ac:dyDescent="0.25">
      <c r="A44" s="31">
        <v>39</v>
      </c>
      <c r="B44" s="29" t="s">
        <v>37</v>
      </c>
      <c r="C44" s="30"/>
      <c r="D44" s="30"/>
      <c r="E44" s="30">
        <v>3</v>
      </c>
      <c r="F44" s="30"/>
      <c r="G44">
        <f t="shared" si="0"/>
        <v>3</v>
      </c>
    </row>
    <row r="45" spans="1:7" ht="30" x14ac:dyDescent="0.25">
      <c r="A45" s="31">
        <v>40</v>
      </c>
      <c r="B45" s="29" t="s">
        <v>38</v>
      </c>
      <c r="C45" s="30"/>
      <c r="D45" s="30">
        <v>2</v>
      </c>
      <c r="E45" s="30"/>
      <c r="F45" s="30"/>
      <c r="G45">
        <f t="shared" si="0"/>
        <v>2</v>
      </c>
    </row>
    <row r="46" spans="1:7" ht="45" x14ac:dyDescent="0.25">
      <c r="C46" s="3" t="s">
        <v>1</v>
      </c>
      <c r="D46" s="3" t="s">
        <v>2</v>
      </c>
      <c r="E46" s="3" t="s">
        <v>3</v>
      </c>
      <c r="F46" s="3" t="s">
        <v>4</v>
      </c>
    </row>
    <row r="47" spans="1:7" x14ac:dyDescent="0.25">
      <c r="C47" s="14">
        <v>1</v>
      </c>
      <c r="D47" s="14">
        <v>2</v>
      </c>
      <c r="E47" s="14">
        <v>3</v>
      </c>
      <c r="F47" s="14">
        <v>4</v>
      </c>
    </row>
    <row r="48" spans="1:7" ht="30" x14ac:dyDescent="0.25">
      <c r="B48" s="17" t="s">
        <v>78</v>
      </c>
      <c r="C48" s="46" t="s">
        <v>81</v>
      </c>
      <c r="E48" s="46"/>
      <c r="F48" s="46"/>
    </row>
  </sheetData>
  <mergeCells count="3">
    <mergeCell ref="L8:M8"/>
    <mergeCell ref="O15:P15"/>
    <mergeCell ref="B1:F1"/>
  </mergeCells>
  <pageMargins left="0.23622047244094491" right="0.23622047244094491" top="0.19685039370078741" bottom="0.55118110236220474" header="0.31496062992125984" footer="0.31496062992125984"/>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topLeftCell="G19" workbookViewId="0">
      <selection activeCell="N31" sqref="N31"/>
    </sheetView>
  </sheetViews>
  <sheetFormatPr defaultRowHeight="15" x14ac:dyDescent="0.25"/>
  <cols>
    <col min="2" max="2" width="10.140625" bestFit="1" customWidth="1"/>
    <col min="6" max="6" width="10.140625" bestFit="1" customWidth="1"/>
    <col min="11" max="11" width="10.140625" bestFit="1" customWidth="1"/>
    <col min="15" max="15" width="10.140625" bestFit="1" customWidth="1"/>
    <col min="20" max="20" width="10.140625" bestFit="1" customWidth="1"/>
    <col min="21" max="21" width="9.7109375" bestFit="1" customWidth="1"/>
    <col min="24" max="24" width="10.140625" bestFit="1" customWidth="1"/>
  </cols>
  <sheetData>
    <row r="1" spans="1:25" x14ac:dyDescent="0.25">
      <c r="A1" t="s">
        <v>124</v>
      </c>
      <c r="J1" t="s">
        <v>125</v>
      </c>
      <c r="S1" t="s">
        <v>126</v>
      </c>
    </row>
    <row r="2" spans="1:25" x14ac:dyDescent="0.25">
      <c r="B2" t="s">
        <v>102</v>
      </c>
      <c r="F2" t="s">
        <v>101</v>
      </c>
      <c r="K2" t="s">
        <v>93</v>
      </c>
      <c r="O2" t="s">
        <v>103</v>
      </c>
      <c r="T2" t="s">
        <v>104</v>
      </c>
      <c r="X2" t="s">
        <v>106</v>
      </c>
    </row>
    <row r="3" spans="1:25" x14ac:dyDescent="0.25">
      <c r="B3" s="23">
        <v>42055</v>
      </c>
      <c r="F3" s="23">
        <v>42079</v>
      </c>
      <c r="K3" s="23">
        <v>42081</v>
      </c>
      <c r="O3" s="23">
        <v>42055</v>
      </c>
      <c r="T3" s="23">
        <v>42062</v>
      </c>
      <c r="X3" s="23">
        <v>42062</v>
      </c>
    </row>
    <row r="4" spans="1:25" x14ac:dyDescent="0.25">
      <c r="A4" s="2" t="s">
        <v>6</v>
      </c>
      <c r="B4" s="2" t="s">
        <v>44</v>
      </c>
      <c r="C4" s="25" t="s">
        <v>52</v>
      </c>
      <c r="E4" s="2" t="s">
        <v>6</v>
      </c>
      <c r="F4" s="2" t="s">
        <v>44</v>
      </c>
      <c r="G4" s="25" t="s">
        <v>52</v>
      </c>
      <c r="H4" s="37"/>
      <c r="J4" s="2" t="s">
        <v>6</v>
      </c>
      <c r="K4" s="2" t="s">
        <v>44</v>
      </c>
      <c r="L4" s="25" t="s">
        <v>52</v>
      </c>
      <c r="N4" s="2" t="s">
        <v>6</v>
      </c>
      <c r="O4" s="2" t="s">
        <v>44</v>
      </c>
      <c r="P4" s="25" t="s">
        <v>52</v>
      </c>
      <c r="Q4" s="37"/>
      <c r="S4" s="2" t="s">
        <v>6</v>
      </c>
      <c r="T4" s="2" t="s">
        <v>44</v>
      </c>
      <c r="U4" s="25" t="s">
        <v>52</v>
      </c>
      <c r="W4" s="2" t="s">
        <v>6</v>
      </c>
      <c r="X4" s="2" t="s">
        <v>44</v>
      </c>
      <c r="Y4" s="25" t="s">
        <v>52</v>
      </c>
    </row>
    <row r="5" spans="1:25" x14ac:dyDescent="0.25">
      <c r="A5" s="22">
        <v>1</v>
      </c>
      <c r="B5" s="22">
        <v>10</v>
      </c>
      <c r="C5" s="22">
        <v>32</v>
      </c>
      <c r="E5" s="22">
        <v>1</v>
      </c>
      <c r="F5" s="22">
        <v>12</v>
      </c>
      <c r="G5" s="22">
        <v>35</v>
      </c>
      <c r="H5" s="36"/>
      <c r="J5" s="22">
        <v>1</v>
      </c>
      <c r="K5" s="22">
        <v>25</v>
      </c>
      <c r="L5" s="22">
        <v>38</v>
      </c>
      <c r="N5" s="22">
        <v>1</v>
      </c>
      <c r="O5" s="22">
        <v>36</v>
      </c>
      <c r="P5" s="22">
        <v>25</v>
      </c>
      <c r="Q5" s="36"/>
      <c r="S5" s="22">
        <v>1</v>
      </c>
      <c r="T5" s="22">
        <v>24</v>
      </c>
      <c r="U5" s="22">
        <v>45</v>
      </c>
      <c r="W5" s="22">
        <v>1</v>
      </c>
      <c r="X5" s="22">
        <v>37</v>
      </c>
      <c r="Y5" s="22">
        <v>22</v>
      </c>
    </row>
    <row r="6" spans="1:25" x14ac:dyDescent="0.25">
      <c r="A6" s="22">
        <v>2</v>
      </c>
      <c r="B6" s="22">
        <v>12</v>
      </c>
      <c r="C6" s="22">
        <v>28</v>
      </c>
      <c r="E6" s="22">
        <v>2</v>
      </c>
      <c r="F6" s="22">
        <v>21</v>
      </c>
      <c r="G6" s="22">
        <v>41</v>
      </c>
      <c r="H6" s="36"/>
      <c r="J6" s="22">
        <v>2</v>
      </c>
      <c r="K6" s="22">
        <v>27</v>
      </c>
      <c r="L6" s="22">
        <v>48</v>
      </c>
      <c r="N6" s="22">
        <v>2</v>
      </c>
      <c r="O6" s="22">
        <v>33</v>
      </c>
      <c r="P6" s="22">
        <v>28</v>
      </c>
      <c r="Q6" s="36"/>
      <c r="S6" s="22">
        <v>2</v>
      </c>
      <c r="T6" s="22">
        <v>16</v>
      </c>
      <c r="U6" s="22">
        <v>27</v>
      </c>
      <c r="W6" s="22">
        <v>2</v>
      </c>
      <c r="X6" s="22">
        <v>22</v>
      </c>
      <c r="Y6" s="22">
        <v>19</v>
      </c>
    </row>
    <row r="7" spans="1:25" x14ac:dyDescent="0.25">
      <c r="A7" s="22">
        <v>3</v>
      </c>
      <c r="B7" s="22">
        <v>28</v>
      </c>
      <c r="C7" s="22">
        <v>41</v>
      </c>
      <c r="E7" s="22">
        <v>3</v>
      </c>
      <c r="F7" s="22">
        <v>27</v>
      </c>
      <c r="G7" s="22">
        <v>32</v>
      </c>
      <c r="H7" s="36"/>
      <c r="J7" s="22">
        <v>3</v>
      </c>
      <c r="K7" s="22">
        <v>18</v>
      </c>
      <c r="L7" s="22">
        <v>15</v>
      </c>
      <c r="N7" s="22">
        <v>3</v>
      </c>
      <c r="O7" s="22">
        <v>48</v>
      </c>
      <c r="P7" s="22">
        <v>36</v>
      </c>
      <c r="Q7" s="36"/>
      <c r="S7" s="22">
        <v>3</v>
      </c>
      <c r="T7" s="22">
        <v>28</v>
      </c>
      <c r="U7" s="22">
        <v>21</v>
      </c>
      <c r="W7" s="22">
        <v>3</v>
      </c>
      <c r="X7" s="22">
        <v>11</v>
      </c>
      <c r="Y7" s="22">
        <v>42</v>
      </c>
    </row>
    <row r="8" spans="1:25" x14ac:dyDescent="0.25">
      <c r="A8" s="22">
        <v>4</v>
      </c>
      <c r="B8" s="22">
        <v>25</v>
      </c>
      <c r="C8" s="22">
        <v>46</v>
      </c>
      <c r="E8" s="22">
        <v>4</v>
      </c>
      <c r="F8" s="22">
        <v>26</v>
      </c>
      <c r="G8" s="22">
        <v>34</v>
      </c>
      <c r="H8" s="36"/>
      <c r="J8" s="22">
        <v>4</v>
      </c>
      <c r="K8" s="22">
        <v>29</v>
      </c>
      <c r="L8" s="22">
        <v>48</v>
      </c>
      <c r="N8" s="22">
        <v>4</v>
      </c>
      <c r="O8" s="22">
        <v>25</v>
      </c>
      <c r="P8" s="22">
        <v>38</v>
      </c>
      <c r="Q8" s="36"/>
      <c r="S8" s="22">
        <v>4</v>
      </c>
      <c r="T8" s="22">
        <v>33</v>
      </c>
      <c r="U8" s="22">
        <v>11</v>
      </c>
      <c r="W8" s="22">
        <v>4</v>
      </c>
      <c r="X8" s="22">
        <v>45</v>
      </c>
      <c r="Y8" s="22">
        <v>41</v>
      </c>
    </row>
    <row r="9" spans="1:25" x14ac:dyDescent="0.25">
      <c r="A9" s="22">
        <v>5</v>
      </c>
      <c r="B9" s="22">
        <v>32</v>
      </c>
      <c r="C9" s="22">
        <v>42</v>
      </c>
      <c r="E9" s="22">
        <v>5</v>
      </c>
      <c r="F9" s="22">
        <v>24</v>
      </c>
      <c r="G9" s="22">
        <v>16</v>
      </c>
      <c r="H9" s="36"/>
      <c r="J9" s="22">
        <v>5</v>
      </c>
      <c r="K9" s="22">
        <v>35</v>
      </c>
      <c r="L9" s="22">
        <v>47</v>
      </c>
      <c r="N9" s="22">
        <v>5</v>
      </c>
      <c r="O9" s="22">
        <v>27</v>
      </c>
      <c r="P9" s="22">
        <v>41</v>
      </c>
      <c r="Q9" s="36"/>
      <c r="S9" s="22">
        <v>5</v>
      </c>
      <c r="T9" s="22">
        <v>41</v>
      </c>
      <c r="U9" s="22">
        <v>32</v>
      </c>
      <c r="W9" s="22">
        <v>5</v>
      </c>
      <c r="X9" s="22">
        <v>38</v>
      </c>
      <c r="Y9" s="22">
        <v>28</v>
      </c>
    </row>
    <row r="10" spans="1:25" x14ac:dyDescent="0.25">
      <c r="A10" s="22">
        <v>6</v>
      </c>
      <c r="B10" s="22">
        <v>35</v>
      </c>
      <c r="C10" s="22">
        <v>25</v>
      </c>
      <c r="E10" s="22">
        <v>6</v>
      </c>
      <c r="F10" s="22">
        <v>35</v>
      </c>
      <c r="G10" s="22">
        <v>18</v>
      </c>
      <c r="H10" s="36"/>
      <c r="J10" s="22">
        <v>6</v>
      </c>
      <c r="K10" s="22">
        <v>38</v>
      </c>
      <c r="L10" s="22">
        <v>25</v>
      </c>
      <c r="N10" s="22">
        <v>6</v>
      </c>
      <c r="O10" s="22">
        <v>15</v>
      </c>
      <c r="P10" s="22">
        <v>28</v>
      </c>
      <c r="Q10" s="36"/>
      <c r="S10" s="22">
        <v>6</v>
      </c>
      <c r="T10" s="22">
        <v>28</v>
      </c>
      <c r="U10" s="22">
        <v>25</v>
      </c>
      <c r="W10" s="22">
        <v>6</v>
      </c>
      <c r="X10" s="22">
        <v>29</v>
      </c>
      <c r="Y10" s="22">
        <v>15</v>
      </c>
    </row>
    <row r="11" spans="1:25" x14ac:dyDescent="0.25">
      <c r="A11" s="22">
        <v>7</v>
      </c>
      <c r="B11" s="22">
        <v>17</v>
      </c>
      <c r="C11" s="22">
        <v>26</v>
      </c>
      <c r="E11" s="22">
        <v>7</v>
      </c>
      <c r="F11" s="22">
        <v>41</v>
      </c>
      <c r="G11" s="22">
        <v>29</v>
      </c>
      <c r="H11" s="36"/>
      <c r="J11" s="22">
        <v>7</v>
      </c>
      <c r="K11" s="22">
        <v>48</v>
      </c>
      <c r="L11" s="22">
        <v>27</v>
      </c>
      <c r="N11" s="22">
        <v>7</v>
      </c>
      <c r="O11" s="22">
        <v>16</v>
      </c>
      <c r="P11" s="22">
        <v>37</v>
      </c>
      <c r="Q11" s="36"/>
      <c r="S11" s="22">
        <v>7</v>
      </c>
      <c r="T11" s="22">
        <v>25</v>
      </c>
      <c r="U11" s="22">
        <v>11</v>
      </c>
      <c r="W11" s="22">
        <v>7</v>
      </c>
      <c r="X11" s="22">
        <v>18</v>
      </c>
      <c r="Y11" s="22">
        <v>12</v>
      </c>
    </row>
    <row r="12" spans="1:25" x14ac:dyDescent="0.25">
      <c r="A12" s="22">
        <v>8</v>
      </c>
      <c r="B12" s="22">
        <v>41</v>
      </c>
      <c r="C12" s="22">
        <v>31</v>
      </c>
      <c r="E12" s="22">
        <v>8</v>
      </c>
      <c r="F12" s="22">
        <v>28</v>
      </c>
      <c r="G12" s="22">
        <v>28</v>
      </c>
      <c r="H12" s="36"/>
      <c r="J12" s="22">
        <v>8</v>
      </c>
      <c r="K12" s="22">
        <v>52</v>
      </c>
      <c r="L12" s="22">
        <v>32</v>
      </c>
      <c r="N12" s="22">
        <v>8</v>
      </c>
      <c r="O12" s="22">
        <v>28</v>
      </c>
      <c r="P12" s="22">
        <v>38</v>
      </c>
      <c r="Q12" s="36"/>
      <c r="S12" s="22">
        <v>8</v>
      </c>
      <c r="T12" s="22">
        <v>33</v>
      </c>
      <c r="U12" s="22">
        <v>22</v>
      </c>
      <c r="W12" s="22">
        <v>8</v>
      </c>
      <c r="X12" s="22">
        <v>28</v>
      </c>
      <c r="Y12" s="22">
        <v>18</v>
      </c>
    </row>
    <row r="13" spans="1:25" x14ac:dyDescent="0.25">
      <c r="A13" s="22">
        <v>9</v>
      </c>
      <c r="B13" s="22">
        <v>35</v>
      </c>
      <c r="C13" s="22">
        <v>32</v>
      </c>
      <c r="E13" s="22">
        <v>9</v>
      </c>
      <c r="F13" s="22">
        <v>29</v>
      </c>
      <c r="G13" s="22">
        <v>26</v>
      </c>
      <c r="H13" s="36"/>
      <c r="J13" s="22">
        <v>9</v>
      </c>
      <c r="K13" s="22">
        <v>24</v>
      </c>
      <c r="L13" s="22">
        <v>38</v>
      </c>
      <c r="N13" s="22">
        <v>9</v>
      </c>
      <c r="O13" s="22">
        <v>29</v>
      </c>
      <c r="P13" s="22">
        <v>34</v>
      </c>
      <c r="Q13" s="36"/>
      <c r="S13" s="22">
        <v>9</v>
      </c>
      <c r="T13" s="22">
        <v>16</v>
      </c>
      <c r="U13" s="22">
        <v>28</v>
      </c>
      <c r="W13" s="22">
        <v>9</v>
      </c>
      <c r="X13" s="22">
        <v>27</v>
      </c>
      <c r="Y13" s="22">
        <v>28</v>
      </c>
    </row>
    <row r="14" spans="1:25" x14ac:dyDescent="0.25">
      <c r="A14" s="22">
        <v>10</v>
      </c>
      <c r="B14" s="22">
        <v>30</v>
      </c>
      <c r="C14" s="22">
        <v>41</v>
      </c>
      <c r="E14" s="22">
        <v>10</v>
      </c>
      <c r="F14" s="22">
        <v>27</v>
      </c>
      <c r="G14" s="22">
        <v>21</v>
      </c>
      <c r="H14" s="36"/>
      <c r="J14" s="22">
        <v>10</v>
      </c>
      <c r="K14" s="22">
        <v>11</v>
      </c>
      <c r="L14" s="22">
        <v>31</v>
      </c>
      <c r="N14" s="22">
        <v>10</v>
      </c>
      <c r="O14" s="22">
        <v>13</v>
      </c>
      <c r="P14" s="22">
        <v>44</v>
      </c>
      <c r="Q14" s="36"/>
      <c r="S14" s="22">
        <v>10</v>
      </c>
      <c r="T14" s="22">
        <v>27</v>
      </c>
      <c r="U14" s="22">
        <v>29</v>
      </c>
      <c r="W14" s="22">
        <v>10</v>
      </c>
      <c r="X14" s="22">
        <v>16</v>
      </c>
      <c r="Y14" s="22">
        <v>27</v>
      </c>
    </row>
    <row r="15" spans="1:25" x14ac:dyDescent="0.25">
      <c r="A15" s="22">
        <v>11</v>
      </c>
      <c r="B15" s="22">
        <v>18</v>
      </c>
      <c r="C15" s="22">
        <v>47</v>
      </c>
      <c r="E15" s="22">
        <v>11</v>
      </c>
      <c r="F15" s="22">
        <v>15</v>
      </c>
      <c r="G15" s="22">
        <v>35</v>
      </c>
      <c r="H15" s="36"/>
      <c r="J15" s="22">
        <v>11</v>
      </c>
      <c r="K15" s="22">
        <v>10</v>
      </c>
      <c r="L15" s="22">
        <v>19</v>
      </c>
      <c r="N15" s="22">
        <v>11</v>
      </c>
      <c r="O15" s="22">
        <v>45</v>
      </c>
      <c r="P15" s="22">
        <v>51</v>
      </c>
      <c r="Q15" s="36"/>
      <c r="S15" s="22">
        <v>11</v>
      </c>
      <c r="T15" s="22">
        <v>19</v>
      </c>
      <c r="U15" s="22">
        <v>11</v>
      </c>
      <c r="W15" s="22">
        <v>11</v>
      </c>
      <c r="X15" s="22">
        <v>28</v>
      </c>
      <c r="Y15" s="22">
        <v>23</v>
      </c>
    </row>
    <row r="16" spans="1:25" x14ac:dyDescent="0.25">
      <c r="A16" s="22">
        <v>12</v>
      </c>
      <c r="B16" s="22">
        <v>16</v>
      </c>
      <c r="C16" s="22">
        <v>12</v>
      </c>
      <c r="E16" s="22">
        <v>12</v>
      </c>
      <c r="F16" s="22">
        <v>16</v>
      </c>
      <c r="G16" s="22">
        <v>18</v>
      </c>
      <c r="H16" s="36"/>
      <c r="J16" s="22">
        <v>12</v>
      </c>
      <c r="K16" s="22">
        <v>19</v>
      </c>
      <c r="L16" s="22">
        <v>27</v>
      </c>
      <c r="N16" s="22">
        <v>12</v>
      </c>
      <c r="O16" s="22">
        <v>12</v>
      </c>
      <c r="P16" s="22">
        <v>21</v>
      </c>
      <c r="Q16" s="36"/>
      <c r="S16" s="22">
        <v>12</v>
      </c>
      <c r="T16" s="22">
        <v>24</v>
      </c>
      <c r="U16" s="22">
        <v>24</v>
      </c>
      <c r="W16" s="22">
        <v>12</v>
      </c>
      <c r="X16" s="22">
        <v>36</v>
      </c>
      <c r="Y16" s="22">
        <v>11</v>
      </c>
    </row>
    <row r="17" spans="1:25" x14ac:dyDescent="0.25">
      <c r="A17" s="22">
        <v>13</v>
      </c>
      <c r="B17" s="22">
        <v>12</v>
      </c>
      <c r="C17" s="22">
        <v>18</v>
      </c>
      <c r="E17" s="22">
        <v>13</v>
      </c>
      <c r="F17" s="22">
        <v>19</v>
      </c>
      <c r="G17" s="22">
        <v>24</v>
      </c>
      <c r="H17" s="36"/>
      <c r="J17" s="22">
        <v>13</v>
      </c>
      <c r="K17" s="22">
        <v>28</v>
      </c>
      <c r="L17" s="22">
        <v>28</v>
      </c>
      <c r="N17" s="22">
        <v>13</v>
      </c>
      <c r="O17" s="22">
        <v>18</v>
      </c>
      <c r="P17" s="22">
        <v>13</v>
      </c>
      <c r="Q17" s="36"/>
      <c r="S17" s="22">
        <v>13</v>
      </c>
      <c r="T17" s="22">
        <v>36</v>
      </c>
      <c r="U17" s="22">
        <v>31</v>
      </c>
      <c r="W17" s="22">
        <v>13</v>
      </c>
      <c r="X17" s="22">
        <v>41</v>
      </c>
      <c r="Y17" s="22">
        <v>28</v>
      </c>
    </row>
    <row r="18" spans="1:25" x14ac:dyDescent="0.25">
      <c r="A18" s="22">
        <v>14</v>
      </c>
      <c r="B18" s="22">
        <v>11</v>
      </c>
      <c r="C18" s="22">
        <v>22</v>
      </c>
      <c r="E18" s="22">
        <v>14</v>
      </c>
      <c r="F18" s="22">
        <v>32</v>
      </c>
      <c r="G18" s="22">
        <v>29</v>
      </c>
      <c r="H18" s="36"/>
      <c r="J18" s="22">
        <v>14</v>
      </c>
      <c r="K18" s="22">
        <v>16</v>
      </c>
      <c r="L18" s="22">
        <v>25</v>
      </c>
      <c r="N18" s="22">
        <v>14</v>
      </c>
      <c r="O18" s="22">
        <v>22</v>
      </c>
      <c r="P18" s="22">
        <v>18</v>
      </c>
      <c r="Q18" s="36"/>
      <c r="S18" s="22">
        <v>14</v>
      </c>
      <c r="T18" s="22">
        <v>22</v>
      </c>
      <c r="U18" s="22">
        <v>37</v>
      </c>
      <c r="W18" s="22">
        <v>14</v>
      </c>
      <c r="X18" s="22">
        <v>28</v>
      </c>
      <c r="Y18" s="22">
        <v>15</v>
      </c>
    </row>
    <row r="19" spans="1:25" x14ac:dyDescent="0.25">
      <c r="A19" s="22">
        <v>15</v>
      </c>
      <c r="B19" s="22">
        <v>16</v>
      </c>
      <c r="C19" s="22">
        <v>28</v>
      </c>
      <c r="E19" s="22">
        <v>15</v>
      </c>
      <c r="F19" s="22">
        <v>45</v>
      </c>
      <c r="G19" s="22">
        <v>34</v>
      </c>
      <c r="H19" s="36"/>
      <c r="J19" s="22">
        <v>15</v>
      </c>
      <c r="K19" s="22">
        <v>28</v>
      </c>
      <c r="L19" s="22">
        <v>27</v>
      </c>
      <c r="N19" s="22">
        <v>15</v>
      </c>
      <c r="O19" s="22">
        <v>27</v>
      </c>
      <c r="P19" s="22">
        <v>29</v>
      </c>
      <c r="Q19" s="36"/>
      <c r="S19" s="22">
        <v>15</v>
      </c>
      <c r="T19" s="22">
        <v>24</v>
      </c>
      <c r="U19" s="22">
        <v>32</v>
      </c>
      <c r="W19" s="22">
        <v>15</v>
      </c>
      <c r="X19" s="22">
        <v>18</v>
      </c>
      <c r="Y19" s="22">
        <v>28</v>
      </c>
    </row>
    <row r="20" spans="1:25" x14ac:dyDescent="0.25">
      <c r="A20" s="22">
        <v>16</v>
      </c>
      <c r="B20" s="22">
        <v>15</v>
      </c>
      <c r="C20" s="22">
        <v>19</v>
      </c>
      <c r="E20" s="22">
        <v>16</v>
      </c>
      <c r="F20" s="22">
        <v>16</v>
      </c>
      <c r="G20" s="22">
        <v>26</v>
      </c>
      <c r="H20" s="36"/>
      <c r="J20" s="22">
        <v>16</v>
      </c>
      <c r="K20" s="22">
        <v>12</v>
      </c>
      <c r="L20" s="22">
        <v>21</v>
      </c>
      <c r="N20" s="22">
        <v>16</v>
      </c>
      <c r="O20" s="22">
        <v>24</v>
      </c>
      <c r="P20" s="22">
        <v>27</v>
      </c>
      <c r="Q20" s="36"/>
      <c r="S20" s="22">
        <v>16</v>
      </c>
      <c r="T20" s="22">
        <v>11</v>
      </c>
      <c r="U20" s="22">
        <v>12</v>
      </c>
      <c r="W20" s="22">
        <v>16</v>
      </c>
      <c r="X20" s="22">
        <v>12</v>
      </c>
      <c r="Y20" s="22">
        <v>23</v>
      </c>
    </row>
    <row r="21" spans="1:25" x14ac:dyDescent="0.25">
      <c r="A21" s="22">
        <v>17</v>
      </c>
      <c r="B21" s="22">
        <v>21</v>
      </c>
      <c r="C21" s="22">
        <v>24</v>
      </c>
      <c r="E21" s="22"/>
      <c r="F21" s="22">
        <v>0</v>
      </c>
      <c r="G21" s="22">
        <v>0</v>
      </c>
      <c r="H21" s="36"/>
      <c r="J21" s="22">
        <v>17</v>
      </c>
      <c r="K21" s="22">
        <v>27</v>
      </c>
      <c r="L21" s="22">
        <v>13</v>
      </c>
      <c r="N21" s="22">
        <v>17</v>
      </c>
      <c r="O21" s="22">
        <v>35</v>
      </c>
      <c r="P21" s="22">
        <v>26</v>
      </c>
      <c r="Q21" s="36"/>
      <c r="S21" s="22">
        <v>17</v>
      </c>
      <c r="T21" s="22">
        <v>28</v>
      </c>
      <c r="U21" s="22">
        <v>28</v>
      </c>
      <c r="W21" s="22">
        <v>17</v>
      </c>
      <c r="X21" s="22">
        <v>10</v>
      </c>
      <c r="Y21" s="22">
        <v>11</v>
      </c>
    </row>
    <row r="22" spans="1:25" x14ac:dyDescent="0.25">
      <c r="A22" s="22">
        <v>18</v>
      </c>
      <c r="B22" s="22">
        <v>24</v>
      </c>
      <c r="C22" s="22">
        <v>36</v>
      </c>
      <c r="E22" s="22"/>
      <c r="F22" s="22">
        <v>0</v>
      </c>
      <c r="G22" s="22">
        <v>0</v>
      </c>
      <c r="H22" s="36"/>
      <c r="J22" s="22">
        <v>18</v>
      </c>
      <c r="K22" s="22">
        <v>38</v>
      </c>
      <c r="L22" s="22">
        <v>44</v>
      </c>
      <c r="N22" s="22">
        <v>18</v>
      </c>
      <c r="O22" s="22">
        <v>38</v>
      </c>
      <c r="P22" s="22">
        <v>22</v>
      </c>
      <c r="Q22" s="36"/>
      <c r="S22" s="22">
        <v>18</v>
      </c>
      <c r="T22" s="22">
        <v>36</v>
      </c>
      <c r="U22" s="22">
        <v>11</v>
      </c>
      <c r="W22" s="22">
        <v>18</v>
      </c>
      <c r="X22" s="22">
        <v>18</v>
      </c>
      <c r="Y22" s="22">
        <v>28</v>
      </c>
    </row>
    <row r="23" spans="1:25" ht="30" x14ac:dyDescent="0.25">
      <c r="A23" s="32" t="s">
        <v>99</v>
      </c>
      <c r="B23" s="22">
        <f>SUM(B5:B22)</f>
        <v>398</v>
      </c>
      <c r="C23" s="22">
        <f>SUM(C5:C22)</f>
        <v>550</v>
      </c>
      <c r="E23" s="32" t="s">
        <v>99</v>
      </c>
      <c r="F23" s="22">
        <f>SUM(F5:F22)</f>
        <v>413</v>
      </c>
      <c r="G23" s="22">
        <f>SUM(G5:G22)</f>
        <v>446</v>
      </c>
      <c r="H23" s="36"/>
      <c r="J23" s="22">
        <v>19</v>
      </c>
      <c r="K23" s="22">
        <v>34</v>
      </c>
      <c r="L23" s="22">
        <v>24</v>
      </c>
      <c r="N23" s="22">
        <v>19</v>
      </c>
      <c r="O23" s="22">
        <v>39</v>
      </c>
      <c r="P23" s="22">
        <v>33</v>
      </c>
      <c r="Q23" s="36"/>
      <c r="S23" s="32" t="s">
        <v>99</v>
      </c>
      <c r="T23" s="22">
        <f>SUM(T5:T22)</f>
        <v>471</v>
      </c>
      <c r="U23" s="22">
        <f>SUM(U5:U22)</f>
        <v>437</v>
      </c>
      <c r="W23" s="32" t="s">
        <v>99</v>
      </c>
      <c r="X23" s="22">
        <f>SUM(X5:X22)</f>
        <v>462</v>
      </c>
      <c r="Y23" s="22">
        <f>SUM(Y5:Y22)</f>
        <v>419</v>
      </c>
    </row>
    <row r="24" spans="1:25" ht="45.75" x14ac:dyDescent="0.3">
      <c r="A24" s="33" t="s">
        <v>100</v>
      </c>
      <c r="B24" s="34">
        <f>B23/18</f>
        <v>22.111111111111111</v>
      </c>
      <c r="C24" s="34">
        <f>C23/18</f>
        <v>30.555555555555557</v>
      </c>
      <c r="E24" s="33" t="s">
        <v>100</v>
      </c>
      <c r="F24" s="34">
        <f>F23/16</f>
        <v>25.8125</v>
      </c>
      <c r="G24" s="34">
        <f>G23/16</f>
        <v>27.875</v>
      </c>
      <c r="J24" s="22">
        <v>20</v>
      </c>
      <c r="K24" s="22">
        <v>31</v>
      </c>
      <c r="L24" s="22">
        <v>21</v>
      </c>
      <c r="N24" s="22">
        <v>20</v>
      </c>
      <c r="O24" s="22">
        <v>44</v>
      </c>
      <c r="P24" s="22">
        <v>24</v>
      </c>
      <c r="Q24" s="36"/>
      <c r="S24" s="33" t="s">
        <v>100</v>
      </c>
      <c r="T24" s="34">
        <f>T23/18</f>
        <v>26.166666666666668</v>
      </c>
      <c r="U24" s="34">
        <f>U23/S22</f>
        <v>24.277777777777779</v>
      </c>
      <c r="W24" s="33" t="s">
        <v>100</v>
      </c>
      <c r="X24" s="34">
        <f>X23/18</f>
        <v>25.666666666666668</v>
      </c>
      <c r="Y24" s="34">
        <f>Y23/18</f>
        <v>23.277777777777779</v>
      </c>
    </row>
    <row r="25" spans="1:25" ht="30" x14ac:dyDescent="0.25">
      <c r="J25" s="22">
        <v>21</v>
      </c>
      <c r="K25" s="22">
        <v>34</v>
      </c>
      <c r="L25" s="22">
        <v>18</v>
      </c>
      <c r="N25" s="32" t="s">
        <v>99</v>
      </c>
      <c r="O25" s="22">
        <f>SUM(O5:O24)</f>
        <v>574</v>
      </c>
      <c r="P25" s="22">
        <f>SUM(P5:P24)</f>
        <v>613</v>
      </c>
      <c r="Q25" s="36"/>
    </row>
    <row r="26" spans="1:25" ht="46.5" x14ac:dyDescent="0.35">
      <c r="B26" s="39" t="s">
        <v>105</v>
      </c>
      <c r="C26" s="38"/>
      <c r="J26" s="32" t="s">
        <v>99</v>
      </c>
      <c r="K26" s="22">
        <f>SUM(K5:K25)</f>
        <v>584</v>
      </c>
      <c r="L26" s="22">
        <f>SUM(L5:L25)</f>
        <v>616</v>
      </c>
      <c r="N26" s="33" t="s">
        <v>100</v>
      </c>
      <c r="O26" s="34">
        <f>O25/20</f>
        <v>28.7</v>
      </c>
      <c r="P26" s="34">
        <f>P25/20</f>
        <v>30.65</v>
      </c>
    </row>
    <row r="27" spans="1:25" ht="45.75" x14ac:dyDescent="0.3">
      <c r="A27" s="51" t="s">
        <v>112</v>
      </c>
      <c r="B27" s="51"/>
      <c r="C27" s="51"/>
      <c r="D27" s="51"/>
      <c r="E27" s="51"/>
      <c r="F27" s="51"/>
      <c r="J27" s="33" t="s">
        <v>100</v>
      </c>
      <c r="K27" s="34">
        <f>K26/21</f>
        <v>27.80952380952381</v>
      </c>
      <c r="L27" s="34">
        <f>L26/21</f>
        <v>29.333333333333332</v>
      </c>
    </row>
    <row r="28" spans="1:25" x14ac:dyDescent="0.25">
      <c r="A28" s="2">
        <v>10</v>
      </c>
      <c r="B28" s="2">
        <v>11</v>
      </c>
      <c r="C28" s="2">
        <v>12</v>
      </c>
      <c r="D28" s="2">
        <v>14</v>
      </c>
      <c r="E28" s="2">
        <v>16</v>
      </c>
      <c r="F28" s="2">
        <v>18</v>
      </c>
    </row>
    <row r="29" spans="1:25" x14ac:dyDescent="0.25">
      <c r="A29" s="22" t="s">
        <v>108</v>
      </c>
      <c r="B29" s="22" t="s">
        <v>109</v>
      </c>
      <c r="C29" s="22" t="s">
        <v>110</v>
      </c>
      <c r="D29" s="22" t="s">
        <v>111</v>
      </c>
      <c r="E29" s="22" t="s">
        <v>108</v>
      </c>
      <c r="F29" s="22" t="s">
        <v>108</v>
      </c>
      <c r="G29" s="35">
        <v>111</v>
      </c>
      <c r="H29" s="35" t="s">
        <v>107</v>
      </c>
    </row>
    <row r="32" spans="1:25" x14ac:dyDescent="0.25">
      <c r="C32" s="24"/>
      <c r="D32" s="24"/>
    </row>
  </sheetData>
  <mergeCells count="1">
    <mergeCell ref="A27:F27"/>
  </mergeCells>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workbookViewId="0">
      <selection activeCell="B2" sqref="B2:H12"/>
    </sheetView>
  </sheetViews>
  <sheetFormatPr defaultRowHeight="15.75" x14ac:dyDescent="0.25"/>
  <cols>
    <col min="1" max="1" width="9.140625" style="40"/>
    <col min="2" max="2" width="12.85546875" style="40" customWidth="1"/>
    <col min="3" max="3" width="13.7109375" style="40" customWidth="1"/>
    <col min="4" max="4" width="15.28515625" style="40" customWidth="1"/>
    <col min="5" max="16384" width="9.140625" style="40"/>
  </cols>
  <sheetData>
    <row r="1" spans="2:8" x14ac:dyDescent="0.25">
      <c r="B1" s="40" t="s">
        <v>127</v>
      </c>
    </row>
    <row r="2" spans="2:8" ht="60.75" customHeight="1" x14ac:dyDescent="0.35">
      <c r="B2" s="52" t="s">
        <v>116</v>
      </c>
      <c r="C2" s="52"/>
      <c r="D2" s="52"/>
      <c r="F2" s="53" t="s">
        <v>117</v>
      </c>
      <c r="G2" s="53"/>
      <c r="H2" s="53"/>
    </row>
    <row r="3" spans="2:8" x14ac:dyDescent="0.25">
      <c r="B3" s="41" t="s">
        <v>113</v>
      </c>
      <c r="C3" s="41" t="s">
        <v>44</v>
      </c>
      <c r="D3" s="41" t="s">
        <v>52</v>
      </c>
      <c r="F3" s="41" t="s">
        <v>113</v>
      </c>
      <c r="G3" s="41" t="s">
        <v>44</v>
      </c>
      <c r="H3" s="41" t="s">
        <v>52</v>
      </c>
    </row>
    <row r="4" spans="2:8" x14ac:dyDescent="0.25">
      <c r="B4" s="42">
        <v>10</v>
      </c>
      <c r="C4" s="42">
        <v>398</v>
      </c>
      <c r="D4" s="42">
        <v>550</v>
      </c>
      <c r="F4" s="42" t="s">
        <v>118</v>
      </c>
      <c r="G4" s="42">
        <v>22</v>
      </c>
      <c r="H4" s="42">
        <v>31</v>
      </c>
    </row>
    <row r="5" spans="2:8" x14ac:dyDescent="0.25">
      <c r="B5" s="42">
        <v>11</v>
      </c>
      <c r="C5" s="42">
        <v>413</v>
      </c>
      <c r="D5" s="42">
        <v>446</v>
      </c>
      <c r="F5" s="42" t="s">
        <v>119</v>
      </c>
      <c r="G5" s="42">
        <v>26</v>
      </c>
      <c r="H5" s="42">
        <v>28</v>
      </c>
    </row>
    <row r="6" spans="2:8" x14ac:dyDescent="0.25">
      <c r="B6" s="42">
        <v>12</v>
      </c>
      <c r="C6" s="42">
        <v>584</v>
      </c>
      <c r="D6" s="42">
        <v>616</v>
      </c>
      <c r="F6" s="42" t="s">
        <v>120</v>
      </c>
      <c r="G6" s="42">
        <v>28</v>
      </c>
      <c r="H6" s="42">
        <v>29</v>
      </c>
    </row>
    <row r="7" spans="2:8" x14ac:dyDescent="0.25">
      <c r="B7" s="42">
        <v>14</v>
      </c>
      <c r="C7" s="42">
        <v>574</v>
      </c>
      <c r="D7" s="42">
        <v>613</v>
      </c>
      <c r="F7" s="42" t="s">
        <v>121</v>
      </c>
      <c r="G7" s="42">
        <v>29</v>
      </c>
      <c r="H7" s="42">
        <v>31</v>
      </c>
    </row>
    <row r="8" spans="2:8" x14ac:dyDescent="0.25">
      <c r="B8" s="42">
        <v>16</v>
      </c>
      <c r="C8" s="42">
        <v>471</v>
      </c>
      <c r="D8" s="42">
        <v>437</v>
      </c>
      <c r="F8" s="42" t="s">
        <v>122</v>
      </c>
      <c r="G8" s="42">
        <v>26</v>
      </c>
      <c r="H8" s="42">
        <v>24</v>
      </c>
    </row>
    <row r="9" spans="2:8" x14ac:dyDescent="0.25">
      <c r="B9" s="42">
        <v>18</v>
      </c>
      <c r="C9" s="42">
        <v>462</v>
      </c>
      <c r="D9" s="42">
        <v>419</v>
      </c>
      <c r="F9" s="42" t="s">
        <v>123</v>
      </c>
      <c r="G9" s="42">
        <v>26</v>
      </c>
      <c r="H9" s="42">
        <v>23</v>
      </c>
    </row>
    <row r="10" spans="2:8" ht="31.5" x14ac:dyDescent="0.25">
      <c r="B10" s="43" t="s">
        <v>115</v>
      </c>
      <c r="C10" s="42">
        <f>SUM(C4:C9)</f>
        <v>2902</v>
      </c>
      <c r="D10" s="42">
        <f>SUM(D4:D9)</f>
        <v>3081</v>
      </c>
    </row>
    <row r="11" spans="2:8" ht="47.25" x14ac:dyDescent="0.25">
      <c r="B11" s="44" t="s">
        <v>114</v>
      </c>
      <c r="C11" s="45">
        <f>C10/111</f>
        <v>26.144144144144143</v>
      </c>
      <c r="D11" s="45">
        <f>D10/111</f>
        <v>27.756756756756758</v>
      </c>
    </row>
  </sheetData>
  <mergeCells count="2">
    <mergeCell ref="B2:D2"/>
    <mergeCell ref="F2:H2"/>
  </mergeCells>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
  <sheetViews>
    <sheetView workbookViewId="0">
      <selection activeCell="K23" sqref="K23"/>
    </sheetView>
  </sheetViews>
  <sheetFormatPr defaultRowHeight="15" x14ac:dyDescent="0.25"/>
  <sheetData>
    <row r="1" spans="1:1" x14ac:dyDescent="0.25">
      <c r="A1" t="s">
        <v>128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описание</vt:lpstr>
      <vt:lpstr>шкала самооценки</vt:lpstr>
      <vt:lpstr>Результаты по группам</vt:lpstr>
      <vt:lpstr>Общий результат</vt:lpstr>
      <vt:lpstr>Диаграммы</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2015-05-06T04:19:20Z</dcterms:modified>
</cp:coreProperties>
</file>